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w zł. " sheetId="1" r:id="rId1"/>
    <sheet name="Arkusz2" sheetId="2" r:id="rId2"/>
    <sheet name="W TYS ZŁ. " sheetId="3" r:id="rId3"/>
  </sheets>
  <definedNames/>
  <calcPr fullCalcOnLoad="1"/>
</workbook>
</file>

<file path=xl/sharedStrings.xml><?xml version="1.0" encoding="utf-8"?>
<sst xmlns="http://schemas.openxmlformats.org/spreadsheetml/2006/main" count="223" uniqueCount="116">
  <si>
    <t>L.p.</t>
  </si>
  <si>
    <t>Wyszczególnienie</t>
  </si>
  <si>
    <t xml:space="preserve">Wykonanie </t>
  </si>
  <si>
    <t>2003 r.</t>
  </si>
  <si>
    <t>2002 r.</t>
  </si>
  <si>
    <t>2004 r.</t>
  </si>
  <si>
    <t>2005 r.</t>
  </si>
  <si>
    <t>2006 r.</t>
  </si>
  <si>
    <t>2007 r.</t>
  </si>
  <si>
    <t>2008 r.</t>
  </si>
  <si>
    <t>2009 r.</t>
  </si>
  <si>
    <t>2010 r.</t>
  </si>
  <si>
    <t>Przewidywane wykonanie</t>
  </si>
  <si>
    <t>Prognoza łącznej kwoty długu publicznego</t>
  </si>
  <si>
    <t xml:space="preserve">Powiatu  Pyrzyckiego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</si>
  <si>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</si>
  <si>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</si>
  <si>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</si>
  <si>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</si>
  <si>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</si>
  <si>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</si>
  <si>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</si>
  <si>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</si>
  <si>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</si>
  <si>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</si>
  <si>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</si>
  <si>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</si>
  <si>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</si>
  <si>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</si>
  <si>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</si>
  <si>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</si>
  <si>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</si>
  <si>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</si>
  <si>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</si>
  <si>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</si>
  <si>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</si>
  <si>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</si>
  <si>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</si>
  <si>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</si>
  <si>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</si>
  <si>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</si>
  <si>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</si>
  <si>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</si>
  <si>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</si>
  <si>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</si>
  <si>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</si>
  <si>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 DOCHODY:</t>
  </si>
  <si>
    <t>B. WYDATKI:</t>
  </si>
  <si>
    <t xml:space="preserve">  - wydatki bieżące,</t>
  </si>
  <si>
    <t xml:space="preserve">  - wydatki majątkowe,</t>
  </si>
  <si>
    <t>C. NADWYŻKA/DEFICYT (A-B)</t>
  </si>
  <si>
    <t>D. FINASOWANIE (D1 - D2)</t>
  </si>
  <si>
    <t>D1. Przychody ogółem:</t>
  </si>
  <si>
    <t xml:space="preserve">    1) kredyty,</t>
  </si>
  <si>
    <t xml:space="preserve">   2) pożyczki,</t>
  </si>
  <si>
    <t xml:space="preserve">   3) spłaty pożyczek udzielonych</t>
  </si>
  <si>
    <t xml:space="preserve">   4) nadwyżka z lat ubiegłych,</t>
  </si>
  <si>
    <t xml:space="preserve">   5) papiery wartościowe,</t>
  </si>
  <si>
    <t xml:space="preserve">   6) obligacje j.s.t.,</t>
  </si>
  <si>
    <t xml:space="preserve">   7) prywatyzacja majątku j.s.t.,</t>
  </si>
  <si>
    <t xml:space="preserve">   8) inne źródła,</t>
  </si>
  <si>
    <t>D2.  Rozchody ogółem</t>
  </si>
  <si>
    <t xml:space="preserve">   1) spłaty kredytów,</t>
  </si>
  <si>
    <t xml:space="preserve">   2) spłaty pożyczek,</t>
  </si>
  <si>
    <t xml:space="preserve">   3) pożyczki udzielone,</t>
  </si>
  <si>
    <t xml:space="preserve">   4) wykup papierów wartościowych,</t>
  </si>
  <si>
    <t xml:space="preserve">   6) inne cele,</t>
  </si>
  <si>
    <t xml:space="preserve">   5) wykup obligacji samorządowych,</t>
  </si>
  <si>
    <t>E. UMORZENIE POŻYCZKI</t>
  </si>
  <si>
    <t>F. DŁUG NA KONIEC ROKU:</t>
  </si>
  <si>
    <t xml:space="preserve">   1) wyemitowane papiery wartościowe,</t>
  </si>
  <si>
    <t xml:space="preserve">   2) zaciągnięte kredyty,</t>
  </si>
  <si>
    <t xml:space="preserve">   3) zaciągnięte pożyczki,</t>
  </si>
  <si>
    <t xml:space="preserve">   4) przyjęte depozyty,</t>
  </si>
  <si>
    <t xml:space="preserve">   5) wymagalne zobowiązania:</t>
  </si>
  <si>
    <t xml:space="preserve">    a) wynikające z ustaw i orzeczeń sądów,</t>
  </si>
  <si>
    <t xml:space="preserve">    b) wynikające z udzielonych poręczeń i gwarancji,</t>
  </si>
  <si>
    <t xml:space="preserve">    c) jednostek sektora finansów publicznych,</t>
  </si>
  <si>
    <t xml:space="preserve">   6) zobowiązania związane z przyrzeczonymi srodkami z funduszy strukturalnych oraz Funduszu Spójności Unii Europejskiej: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</si>
  <si>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</si>
  <si>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</si>
  <si>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</si>
  <si>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</si>
  <si>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</si>
  <si>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</si>
  <si>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</si>
  <si>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</si>
  <si>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</si>
  <si>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</si>
  <si>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    a) kredyty,</t>
  </si>
  <si>
    <t xml:space="preserve">    b) pożyczki,</t>
  </si>
  <si>
    <t xml:space="preserve">    c) emitowane papiery wartościowe,</t>
  </si>
  <si>
    <t>G. Wskaźnik długu do dochodu ((poz.24(-) poz.33)/poz.1)%</t>
  </si>
  <si>
    <t>H. OBCIĄŻENIE ROCZNE BUDŻETU  z tytułu spłaty zadłużenia  - z tego:</t>
  </si>
  <si>
    <t xml:space="preserve">   1) spłaty rat kredytów z odsetkami,</t>
  </si>
  <si>
    <t xml:space="preserve">   2) spłaty rat pożyczek z odsetkami,</t>
  </si>
  <si>
    <t xml:space="preserve">   3) potenc. Splaty udzielonych poręczeń z należnymi odsetkami</t>
  </si>
  <si>
    <t xml:space="preserve">   4) wykup papierów wartośiowych wyemitowanych przez j.s.t.,</t>
  </si>
  <si>
    <t xml:space="preserve">   5) spłaty zobowiązań związnych z przyrzeczonymi środkami z funduszy strukturalnych oraz Funduszu Spójności Unii Europejskiej: </t>
  </si>
  <si>
    <t xml:space="preserve">    a) spłaty rat kredytów z odsetkami:</t>
  </si>
  <si>
    <t xml:space="preserve">    b) spłaty rat pożyczek z odsetkami:</t>
  </si>
  <si>
    <t xml:space="preserve">    c) wykup papierów wartościowych:</t>
  </si>
  <si>
    <t>I. Wskaźnik rocznej spłaty zadłużenia do dochodu ((poz.35(-) poz.40) / poz.1)%</t>
  </si>
  <si>
    <t>2011 r.</t>
  </si>
  <si>
    <t>2012 r.</t>
  </si>
  <si>
    <t>2013 r.</t>
  </si>
  <si>
    <t>2014 r.</t>
  </si>
  <si>
    <t>na lata  2004 - 2014</t>
  </si>
  <si>
    <t xml:space="preserve">w tys. zł. </t>
  </si>
  <si>
    <t>po korekcie wg stanu na 06.05.2004 r. z uwzględnieniem emisji obligacji</t>
  </si>
  <si>
    <t xml:space="preserve">w zł. </t>
  </si>
  <si>
    <t>Załącznik Nr 12</t>
  </si>
  <si>
    <t>Rady Powiatu Pyrzyckiego</t>
  </si>
  <si>
    <t>na lata 2005 - 2014</t>
  </si>
  <si>
    <t>do uchwały Nr XXII/119/04</t>
  </si>
  <si>
    <t>z dnia 29 grudnia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</si>
</sst>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2">
    <font>
      <sz val="10"/>
      <name val="Arial CE"/>
      <family val="0"/>
    </font>
    <font>
      <i/>
      <sz val="6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i/>
      <sz val="10"/>
      <name val="Arial CE"/>
      <family val="0"/>
    </font>
    <font>
      <sz val="8"/>
      <name val="Arial CE"/>
      <family val="2"/>
    </font>
    <font>
      <sz val="7.5"/>
      <name val="Arial CE"/>
      <family val="2"/>
    </font>
    <font>
      <i/>
      <sz val="7.5"/>
      <name val="Arial CE"/>
      <family val="2"/>
    </font>
    <font>
      <b/>
      <sz val="7.5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0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41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330"/>
  <sheetViews>
    <sheetView tabSelected="1" zoomScale="75" zoomScaleNormal="75" workbookViewId="0" topLeftCell="K47">
      <selection activeCell="R55" sqref="R55"/>
    </sheetView>
  </sheetViews>
  <sheetFormatPr defaultColWidth="9.00390625" defaultRowHeight="12.75"/>
  <cols>
    <col min="1" max="1" width="4.125" style="0" bestFit="1" customWidth="1"/>
    <col min="2" max="2" width="51.375" style="0" customWidth="1"/>
    <col min="3" max="15" width="15.7539062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N1" t="s">
        <v>111</v>
      </c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t="s">
        <v>114</v>
      </c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N3" t="s">
        <v>112</v>
      </c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N4" t="s">
        <v>115</v>
      </c>
    </row>
    <row r="5" spans="1:15" ht="14.25">
      <c r="A5" s="58" t="s">
        <v>13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ht="14.25">
      <c r="A6" s="58" t="s">
        <v>14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1:15" ht="14.25">
      <c r="A7" s="58" t="s">
        <v>113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ht="14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1:15" s="1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O9" s="1" t="s">
        <v>110</v>
      </c>
    </row>
    <row r="10" spans="1:15" s="3" customFormat="1" ht="14.25">
      <c r="A10" s="53" t="s">
        <v>0</v>
      </c>
      <c r="B10" s="57" t="s">
        <v>1</v>
      </c>
      <c r="C10" s="53" t="s">
        <v>2</v>
      </c>
      <c r="D10" s="53"/>
      <c r="E10" s="54" t="s">
        <v>12</v>
      </c>
      <c r="F10" s="55"/>
      <c r="G10" s="55"/>
      <c r="H10" s="55"/>
      <c r="I10" s="55"/>
      <c r="J10" s="55"/>
      <c r="K10" s="55"/>
      <c r="L10" s="9"/>
      <c r="M10" s="9"/>
      <c r="N10" s="9"/>
      <c r="O10" s="10"/>
    </row>
    <row r="11" spans="1:15" s="1" customFormat="1" ht="12.75">
      <c r="A11" s="53"/>
      <c r="B11" s="57"/>
      <c r="C11" s="7" t="s">
        <v>4</v>
      </c>
      <c r="D11" s="7" t="s">
        <v>3</v>
      </c>
      <c r="E11" s="7" t="s">
        <v>5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103</v>
      </c>
      <c r="M11" s="7" t="s">
        <v>104</v>
      </c>
      <c r="N11" s="7" t="s">
        <v>105</v>
      </c>
      <c r="O11" s="7" t="s">
        <v>106</v>
      </c>
    </row>
    <row r="12" spans="1:15" s="2" customFormat="1" ht="10.5" customHeight="1">
      <c r="A12" s="8">
        <v>1</v>
      </c>
      <c r="B12" s="11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</row>
    <row r="13" spans="1:111" s="17" customFormat="1" ht="30" customHeight="1">
      <c r="A13" s="12" t="s">
        <v>15</v>
      </c>
      <c r="B13" s="13" t="s">
        <v>46</v>
      </c>
      <c r="C13" s="14">
        <v>22504430</v>
      </c>
      <c r="D13" s="14">
        <v>20625610</v>
      </c>
      <c r="E13" s="14">
        <v>22006995</v>
      </c>
      <c r="F13" s="14">
        <v>21529552</v>
      </c>
      <c r="G13" s="14">
        <v>21960000</v>
      </c>
      <c r="H13" s="14">
        <v>22399200</v>
      </c>
      <c r="I13" s="14">
        <v>22847000</v>
      </c>
      <c r="J13" s="14">
        <v>23304000</v>
      </c>
      <c r="K13" s="14">
        <v>23770000</v>
      </c>
      <c r="L13" s="14">
        <v>24245000</v>
      </c>
      <c r="M13" s="14">
        <v>24730000</v>
      </c>
      <c r="N13" s="14">
        <v>25224000</v>
      </c>
      <c r="O13" s="14">
        <v>25728000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</row>
    <row r="14" spans="1:111" s="17" customFormat="1" ht="30" customHeight="1">
      <c r="A14" s="12" t="s">
        <v>16</v>
      </c>
      <c r="B14" s="13" t="s">
        <v>47</v>
      </c>
      <c r="C14" s="18">
        <f>C15+C16</f>
        <v>22411815</v>
      </c>
      <c r="D14" s="18">
        <f>D15+D16</f>
        <v>22096132</v>
      </c>
      <c r="E14" s="18">
        <f>E15+E16</f>
        <v>27616962</v>
      </c>
      <c r="F14" s="18">
        <v>22604552</v>
      </c>
      <c r="G14" s="18">
        <v>20935000</v>
      </c>
      <c r="H14" s="18">
        <v>21374200</v>
      </c>
      <c r="I14" s="18">
        <v>21797000</v>
      </c>
      <c r="J14" s="18">
        <v>22154000</v>
      </c>
      <c r="K14" s="18">
        <v>22520000</v>
      </c>
      <c r="L14" s="18">
        <v>22945000</v>
      </c>
      <c r="M14" s="18">
        <v>23630000</v>
      </c>
      <c r="N14" s="18">
        <v>24024000</v>
      </c>
      <c r="O14" s="18">
        <v>24528000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</row>
    <row r="15" spans="1:111" s="17" customFormat="1" ht="30" customHeight="1">
      <c r="A15" s="19" t="s">
        <v>17</v>
      </c>
      <c r="B15" s="20" t="s">
        <v>48</v>
      </c>
      <c r="C15" s="21">
        <v>21250419</v>
      </c>
      <c r="D15" s="21">
        <v>20672541</v>
      </c>
      <c r="E15" s="21">
        <f>26231343+86550</f>
        <v>26317893</v>
      </c>
      <c r="F15" s="21">
        <v>22072752</v>
      </c>
      <c r="G15" s="21">
        <v>20335000</v>
      </c>
      <c r="H15" s="21">
        <v>20762200</v>
      </c>
      <c r="I15" s="21">
        <v>21173000</v>
      </c>
      <c r="J15" s="21">
        <v>21514000</v>
      </c>
      <c r="K15" s="21">
        <v>21867000</v>
      </c>
      <c r="L15" s="21">
        <v>22275000</v>
      </c>
      <c r="M15" s="21">
        <v>22940000</v>
      </c>
      <c r="N15" s="21">
        <v>23319000</v>
      </c>
      <c r="O15" s="21">
        <v>23808000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</row>
    <row r="16" spans="1:111" s="17" customFormat="1" ht="30" customHeight="1">
      <c r="A16" s="19" t="s">
        <v>18</v>
      </c>
      <c r="B16" s="22" t="s">
        <v>49</v>
      </c>
      <c r="C16" s="21">
        <v>1161396</v>
      </c>
      <c r="D16" s="21">
        <v>1423591</v>
      </c>
      <c r="E16" s="21">
        <v>1299069</v>
      </c>
      <c r="F16" s="21">
        <v>531800</v>
      </c>
      <c r="G16" s="21">
        <v>600000</v>
      </c>
      <c r="H16" s="21">
        <v>612000</v>
      </c>
      <c r="I16" s="21">
        <v>624000</v>
      </c>
      <c r="J16" s="21">
        <v>640000</v>
      </c>
      <c r="K16" s="21">
        <v>653000</v>
      </c>
      <c r="L16" s="21">
        <v>670000</v>
      </c>
      <c r="M16" s="21">
        <v>690000</v>
      </c>
      <c r="N16" s="21">
        <v>705000</v>
      </c>
      <c r="O16" s="21">
        <v>720000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</row>
    <row r="17" spans="1:111" s="27" customFormat="1" ht="30" customHeight="1">
      <c r="A17" s="23" t="s">
        <v>19</v>
      </c>
      <c r="B17" s="24" t="s">
        <v>50</v>
      </c>
      <c r="C17" s="18">
        <f>C13-C14</f>
        <v>92615</v>
      </c>
      <c r="D17" s="18">
        <f aca="true" t="shared" si="0" ref="D17:K17">D13-D14</f>
        <v>-1470522</v>
      </c>
      <c r="E17" s="18">
        <f t="shared" si="0"/>
        <v>-5609967</v>
      </c>
      <c r="F17" s="18">
        <f t="shared" si="0"/>
        <v>-1075000</v>
      </c>
      <c r="G17" s="18">
        <f t="shared" si="0"/>
        <v>1025000</v>
      </c>
      <c r="H17" s="18">
        <f t="shared" si="0"/>
        <v>1025000</v>
      </c>
      <c r="I17" s="18">
        <f t="shared" si="0"/>
        <v>1050000</v>
      </c>
      <c r="J17" s="18">
        <f t="shared" si="0"/>
        <v>1150000</v>
      </c>
      <c r="K17" s="18">
        <f t="shared" si="0"/>
        <v>1250000</v>
      </c>
      <c r="L17" s="18">
        <f>L13-L14</f>
        <v>1300000</v>
      </c>
      <c r="M17" s="18">
        <f>M13-M14</f>
        <v>1100000</v>
      </c>
      <c r="N17" s="18">
        <f>N13-N14</f>
        <v>1200000</v>
      </c>
      <c r="O17" s="18">
        <f>O13-O14</f>
        <v>1200000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</row>
    <row r="18" spans="1:111" s="27" customFormat="1" ht="30" customHeight="1">
      <c r="A18" s="23" t="s">
        <v>20</v>
      </c>
      <c r="B18" s="24" t="s">
        <v>51</v>
      </c>
      <c r="C18" s="18">
        <f>C19-C28</f>
        <v>425128</v>
      </c>
      <c r="D18" s="18">
        <f aca="true" t="shared" si="1" ref="D18:K18">D19-D28</f>
        <v>1526489</v>
      </c>
      <c r="E18" s="18">
        <f>E19-E28</f>
        <v>5609967</v>
      </c>
      <c r="F18" s="18">
        <f t="shared" si="1"/>
        <v>1075000</v>
      </c>
      <c r="G18" s="18">
        <f t="shared" si="1"/>
        <v>-1025000</v>
      </c>
      <c r="H18" s="18">
        <f t="shared" si="1"/>
        <v>-1025000</v>
      </c>
      <c r="I18" s="18">
        <f t="shared" si="1"/>
        <v>-1050000</v>
      </c>
      <c r="J18" s="18">
        <f t="shared" si="1"/>
        <v>-1150000</v>
      </c>
      <c r="K18" s="18">
        <f t="shared" si="1"/>
        <v>-1250000</v>
      </c>
      <c r="L18" s="18">
        <f>L19-L28</f>
        <v>-1300000</v>
      </c>
      <c r="M18" s="18">
        <f>M19-M28</f>
        <v>-1100000</v>
      </c>
      <c r="N18" s="18">
        <f>N19-N28</f>
        <v>-1200000</v>
      </c>
      <c r="O18" s="18">
        <f>O19-O28</f>
        <v>-1200000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</row>
    <row r="19" spans="1:111" s="27" customFormat="1" ht="30" customHeight="1">
      <c r="A19" s="23" t="s">
        <v>21</v>
      </c>
      <c r="B19" s="24" t="s">
        <v>52</v>
      </c>
      <c r="C19" s="18">
        <f>C20+C21+C22+C23+C24+C25+C26+C27</f>
        <v>1705445</v>
      </c>
      <c r="D19" s="18">
        <f aca="true" t="shared" si="2" ref="D19:K19">D20+D21+D22+D23+D24+D25+D26+D27</f>
        <v>2617743</v>
      </c>
      <c r="E19" s="18">
        <f t="shared" si="2"/>
        <v>6420967</v>
      </c>
      <c r="F19" s="18">
        <f t="shared" si="2"/>
        <v>1800000</v>
      </c>
      <c r="G19" s="18">
        <f t="shared" si="2"/>
        <v>0</v>
      </c>
      <c r="H19" s="18">
        <f t="shared" si="2"/>
        <v>0</v>
      </c>
      <c r="I19" s="18">
        <f t="shared" si="2"/>
        <v>0</v>
      </c>
      <c r="J19" s="18">
        <f t="shared" si="2"/>
        <v>0</v>
      </c>
      <c r="K19" s="18">
        <f t="shared" si="2"/>
        <v>0</v>
      </c>
      <c r="L19" s="18">
        <f>L20+L21+L22+L23+L24+L25+L26+L27</f>
        <v>0</v>
      </c>
      <c r="M19" s="18">
        <f>M20+M21+M22+M23+M24+M25+M26+M27</f>
        <v>0</v>
      </c>
      <c r="N19" s="18">
        <f>N20+N21+N22+N23+N24+N25+N26+N27</f>
        <v>0</v>
      </c>
      <c r="O19" s="18">
        <f>O20+O21+O22+O23+O24+O25+O26+O27</f>
        <v>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</row>
    <row r="20" spans="1:111" s="17" customFormat="1" ht="30" customHeight="1">
      <c r="A20" s="19" t="s">
        <v>22</v>
      </c>
      <c r="B20" s="22" t="s">
        <v>53</v>
      </c>
      <c r="C20" s="21">
        <v>1644651</v>
      </c>
      <c r="D20" s="21">
        <v>2100000</v>
      </c>
      <c r="E20" s="21"/>
      <c r="F20" s="21">
        <v>1800000</v>
      </c>
      <c r="G20" s="21"/>
      <c r="H20" s="21"/>
      <c r="I20" s="21"/>
      <c r="J20" s="21"/>
      <c r="K20" s="21"/>
      <c r="L20" s="21"/>
      <c r="M20" s="21"/>
      <c r="N20" s="21"/>
      <c r="O20" s="21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</row>
    <row r="21" spans="1:111" s="17" customFormat="1" ht="30" customHeight="1">
      <c r="A21" s="19" t="s">
        <v>23</v>
      </c>
      <c r="B21" s="22" t="s">
        <v>54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</row>
    <row r="22" spans="1:111" s="17" customFormat="1" ht="30" customHeight="1">
      <c r="A22" s="19" t="s">
        <v>24</v>
      </c>
      <c r="B22" s="22" t="s">
        <v>55</v>
      </c>
      <c r="C22" s="21"/>
      <c r="D22" s="21"/>
      <c r="E22" s="21">
        <v>365000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</row>
    <row r="23" spans="1:111" s="17" customFormat="1" ht="30" customHeight="1">
      <c r="A23" s="19" t="s">
        <v>25</v>
      </c>
      <c r="B23" s="22" t="s">
        <v>56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</row>
    <row r="24" spans="1:111" s="17" customFormat="1" ht="30" customHeight="1">
      <c r="A24" s="19" t="s">
        <v>26</v>
      </c>
      <c r="B24" s="22" t="s">
        <v>57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</row>
    <row r="25" spans="1:111" s="17" customFormat="1" ht="30" customHeight="1">
      <c r="A25" s="19" t="s">
        <v>27</v>
      </c>
      <c r="B25" s="22" t="s">
        <v>58</v>
      </c>
      <c r="C25" s="21"/>
      <c r="D25" s="21"/>
      <c r="E25" s="21">
        <v>6000000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</row>
    <row r="26" spans="1:111" s="17" customFormat="1" ht="30" customHeight="1">
      <c r="A26" s="19" t="s">
        <v>28</v>
      </c>
      <c r="B26" s="22" t="s">
        <v>59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</row>
    <row r="27" spans="1:111" s="17" customFormat="1" ht="30" customHeight="1">
      <c r="A27" s="19" t="s">
        <v>29</v>
      </c>
      <c r="B27" s="22" t="s">
        <v>60</v>
      </c>
      <c r="C27" s="21">
        <v>60794</v>
      </c>
      <c r="D27" s="21">
        <v>517743</v>
      </c>
      <c r="E27" s="21">
        <v>55967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</row>
    <row r="28" spans="1:111" s="27" customFormat="1" ht="30" customHeight="1">
      <c r="A28" s="23" t="s">
        <v>30</v>
      </c>
      <c r="B28" s="24" t="s">
        <v>61</v>
      </c>
      <c r="C28" s="18">
        <f>C29+C30+C31+C32+C33+C34</f>
        <v>1280317</v>
      </c>
      <c r="D28" s="18">
        <f>D29+D30+D31+D32+D33+D34</f>
        <v>1091254</v>
      </c>
      <c r="E28" s="18">
        <f>E29+E30+E31+E32+E33+E34</f>
        <v>811000</v>
      </c>
      <c r="F28" s="18">
        <f>F29+F30+F31+F32+F33+F34</f>
        <v>725000</v>
      </c>
      <c r="G28" s="18">
        <v>1025000</v>
      </c>
      <c r="H28" s="18">
        <v>1025000</v>
      </c>
      <c r="I28" s="18">
        <v>1050000</v>
      </c>
      <c r="J28" s="18">
        <v>1150000</v>
      </c>
      <c r="K28" s="18">
        <v>1250000</v>
      </c>
      <c r="L28" s="18">
        <v>1300000</v>
      </c>
      <c r="M28" s="18">
        <f>M29+M30+M31+M32+M33+M34</f>
        <v>1100000</v>
      </c>
      <c r="N28" s="18">
        <f>N29+N30+N31+N32+N33+N34</f>
        <v>1200000</v>
      </c>
      <c r="O28" s="18">
        <f>O29+O30+O31+O32+O33+O34</f>
        <v>1200000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</row>
    <row r="29" spans="1:111" s="17" customFormat="1" ht="30" customHeight="1">
      <c r="A29" s="19" t="s">
        <v>31</v>
      </c>
      <c r="B29" s="22" t="s">
        <v>62</v>
      </c>
      <c r="C29" s="21">
        <v>247083</v>
      </c>
      <c r="D29" s="21">
        <v>259489</v>
      </c>
      <c r="E29" s="21">
        <v>811000</v>
      </c>
      <c r="F29" s="21">
        <v>725000</v>
      </c>
      <c r="G29" s="21">
        <v>1025000</v>
      </c>
      <c r="H29" s="21">
        <v>1025000</v>
      </c>
      <c r="I29" s="21">
        <v>650000</v>
      </c>
      <c r="J29" s="21">
        <v>650000</v>
      </c>
      <c r="K29" s="21">
        <v>650000</v>
      </c>
      <c r="L29" s="21">
        <v>300000</v>
      </c>
      <c r="M29" s="21"/>
      <c r="N29" s="21"/>
      <c r="O29" s="21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</row>
    <row r="30" spans="1:111" s="17" customFormat="1" ht="30" customHeight="1">
      <c r="A30" s="19" t="s">
        <v>32</v>
      </c>
      <c r="B30" s="22" t="s">
        <v>63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</row>
    <row r="31" spans="1:111" s="17" customFormat="1" ht="30" customHeight="1">
      <c r="A31" s="19" t="s">
        <v>33</v>
      </c>
      <c r="B31" s="22" t="s">
        <v>64</v>
      </c>
      <c r="C31" s="21">
        <v>1033234</v>
      </c>
      <c r="D31" s="21">
        <v>831765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</row>
    <row r="32" spans="1:111" s="17" customFormat="1" ht="30" customHeight="1">
      <c r="A32" s="19" t="s">
        <v>34</v>
      </c>
      <c r="B32" s="22" t="s">
        <v>65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</row>
    <row r="33" spans="1:111" s="17" customFormat="1" ht="30" customHeight="1">
      <c r="A33" s="19" t="s">
        <v>35</v>
      </c>
      <c r="B33" s="22" t="s">
        <v>67</v>
      </c>
      <c r="C33" s="21"/>
      <c r="D33" s="21"/>
      <c r="E33" s="21"/>
      <c r="F33" s="21"/>
      <c r="G33" s="21"/>
      <c r="H33" s="21"/>
      <c r="I33" s="21">
        <v>400000</v>
      </c>
      <c r="J33" s="21">
        <v>500000</v>
      </c>
      <c r="K33" s="21">
        <v>600000</v>
      </c>
      <c r="L33" s="21">
        <v>1000000</v>
      </c>
      <c r="M33" s="21">
        <v>1100000</v>
      </c>
      <c r="N33" s="21">
        <v>1200000</v>
      </c>
      <c r="O33" s="21">
        <v>1200000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</row>
    <row r="34" spans="1:111" s="17" customFormat="1" ht="30" customHeight="1">
      <c r="A34" s="19" t="s">
        <v>36</v>
      </c>
      <c r="B34" s="22" t="s">
        <v>66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</row>
    <row r="35" spans="1:111" s="27" customFormat="1" ht="30" customHeight="1">
      <c r="A35" s="23" t="s">
        <v>37</v>
      </c>
      <c r="B35" s="24" t="s">
        <v>68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</row>
    <row r="36" spans="1:111" s="27" customFormat="1" ht="30" customHeight="1">
      <c r="A36" s="23" t="s">
        <v>38</v>
      </c>
      <c r="B36" s="24" t="s">
        <v>69</v>
      </c>
      <c r="C36" s="18">
        <f>C37+C38+C39+C40+C41+C45</f>
        <v>2799710</v>
      </c>
      <c r="D36" s="18">
        <f aca="true" t="shared" si="3" ref="D36:K36">D37+D38+D39+D40+D41+D45</f>
        <v>4435880</v>
      </c>
      <c r="E36" s="18">
        <f t="shared" si="3"/>
        <v>9225000</v>
      </c>
      <c r="F36" s="18">
        <f t="shared" si="3"/>
        <v>10300000</v>
      </c>
      <c r="G36" s="18">
        <f t="shared" si="3"/>
        <v>9275000</v>
      </c>
      <c r="H36" s="18">
        <f t="shared" si="3"/>
        <v>8250000</v>
      </c>
      <c r="I36" s="18">
        <f t="shared" si="3"/>
        <v>7200000</v>
      </c>
      <c r="J36" s="18">
        <f t="shared" si="3"/>
        <v>6050000</v>
      </c>
      <c r="K36" s="18">
        <f t="shared" si="3"/>
        <v>4800000</v>
      </c>
      <c r="L36" s="18">
        <f>L37+L38+L39+L40+L41+L45</f>
        <v>3500000</v>
      </c>
      <c r="M36" s="18">
        <f>M37+M38+M39+M40+M41+M45</f>
        <v>2400000</v>
      </c>
      <c r="N36" s="18">
        <f>N37+N38+N39+N40+N41+N45</f>
        <v>1200000</v>
      </c>
      <c r="O36" s="18">
        <f>O37+O38+O39+O40+O41+O45</f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</row>
    <row r="37" spans="1:111" s="17" customFormat="1" ht="30" customHeight="1">
      <c r="A37" s="19" t="s">
        <v>39</v>
      </c>
      <c r="B37" s="22" t="s">
        <v>70</v>
      </c>
      <c r="C37" s="21"/>
      <c r="D37" s="21"/>
      <c r="E37" s="21">
        <v>6000000</v>
      </c>
      <c r="F37" s="21">
        <v>6000000</v>
      </c>
      <c r="G37" s="21">
        <v>6000000</v>
      </c>
      <c r="H37" s="21">
        <v>6000000</v>
      </c>
      <c r="I37" s="21">
        <v>5600000</v>
      </c>
      <c r="J37" s="21">
        <v>5100000</v>
      </c>
      <c r="K37" s="21">
        <v>4500000</v>
      </c>
      <c r="L37" s="21">
        <v>3500000</v>
      </c>
      <c r="M37" s="21">
        <v>2400000</v>
      </c>
      <c r="N37" s="21">
        <v>1200000</v>
      </c>
      <c r="O37" s="21">
        <v>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</row>
    <row r="38" spans="1:111" s="17" customFormat="1" ht="30" customHeight="1">
      <c r="A38" s="19" t="s">
        <v>40</v>
      </c>
      <c r="B38" s="22" t="s">
        <v>71</v>
      </c>
      <c r="C38" s="21">
        <v>2077686</v>
      </c>
      <c r="D38" s="21">
        <v>4064156</v>
      </c>
      <c r="E38" s="21">
        <v>3225000</v>
      </c>
      <c r="F38" s="21">
        <v>4300000</v>
      </c>
      <c r="G38" s="21">
        <v>3275000</v>
      </c>
      <c r="H38" s="21">
        <v>2250000</v>
      </c>
      <c r="I38" s="21">
        <v>1600000</v>
      </c>
      <c r="J38" s="21">
        <v>950000</v>
      </c>
      <c r="K38" s="21">
        <v>300000</v>
      </c>
      <c r="L38" s="21">
        <v>0</v>
      </c>
      <c r="M38" s="21">
        <v>0</v>
      </c>
      <c r="N38" s="21">
        <v>0</v>
      </c>
      <c r="O38" s="21">
        <v>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</row>
    <row r="39" spans="1:111" s="17" customFormat="1" ht="30" customHeight="1">
      <c r="A39" s="19" t="s">
        <v>41</v>
      </c>
      <c r="B39" s="22" t="s">
        <v>72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</row>
    <row r="40" spans="1:111" s="17" customFormat="1" ht="30" customHeight="1">
      <c r="A40" s="19" t="s">
        <v>42</v>
      </c>
      <c r="B40" s="22" t="s">
        <v>73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</row>
    <row r="41" spans="1:111" s="17" customFormat="1" ht="30" customHeight="1">
      <c r="A41" s="19" t="s">
        <v>43</v>
      </c>
      <c r="B41" s="22" t="s">
        <v>74</v>
      </c>
      <c r="C41" s="21">
        <f>C42+C43+C44</f>
        <v>722024</v>
      </c>
      <c r="D41" s="21">
        <f aca="true" t="shared" si="4" ref="D41:K41">D42+D43+D44</f>
        <v>371724</v>
      </c>
      <c r="E41" s="21">
        <f t="shared" si="4"/>
        <v>0</v>
      </c>
      <c r="F41" s="21">
        <f t="shared" si="4"/>
        <v>0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>L42+L43+L44</f>
        <v>0</v>
      </c>
      <c r="M41" s="21">
        <f>M42+M43+M44</f>
        <v>0</v>
      </c>
      <c r="N41" s="21">
        <f>N42+N43+N44</f>
        <v>0</v>
      </c>
      <c r="O41" s="21">
        <f>O42+O43+O44</f>
        <v>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</row>
    <row r="42" spans="1:111" s="17" customFormat="1" ht="30" customHeight="1">
      <c r="A42" s="19" t="s">
        <v>44</v>
      </c>
      <c r="B42" s="22" t="s">
        <v>75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</row>
    <row r="43" spans="1:111" s="17" customFormat="1" ht="30" customHeight="1">
      <c r="A43" s="19" t="s">
        <v>45</v>
      </c>
      <c r="B43" s="22" t="s">
        <v>76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</row>
    <row r="44" spans="1:111" s="17" customFormat="1" ht="30" customHeight="1">
      <c r="A44" s="19" t="s">
        <v>79</v>
      </c>
      <c r="B44" s="22" t="s">
        <v>77</v>
      </c>
      <c r="C44" s="21">
        <v>722024</v>
      </c>
      <c r="D44" s="21">
        <v>371724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</row>
    <row r="45" spans="1:111" s="17" customFormat="1" ht="30.75" customHeight="1">
      <c r="A45" s="56" t="s">
        <v>80</v>
      </c>
      <c r="B45" s="28" t="s">
        <v>78</v>
      </c>
      <c r="C45" s="21">
        <f>C46+C47+C48</f>
        <v>0</v>
      </c>
      <c r="D45" s="21">
        <f aca="true" t="shared" si="5" ref="D45:K45">D46+D47+D48</f>
        <v>0</v>
      </c>
      <c r="E45" s="21">
        <f t="shared" si="5"/>
        <v>0</v>
      </c>
      <c r="F45" s="21">
        <f t="shared" si="5"/>
        <v>0</v>
      </c>
      <c r="G45" s="21">
        <f t="shared" si="5"/>
        <v>0</v>
      </c>
      <c r="H45" s="21">
        <f t="shared" si="5"/>
        <v>0</v>
      </c>
      <c r="I45" s="21">
        <f t="shared" si="5"/>
        <v>0</v>
      </c>
      <c r="J45" s="21">
        <f t="shared" si="5"/>
        <v>0</v>
      </c>
      <c r="K45" s="21">
        <f t="shared" si="5"/>
        <v>0</v>
      </c>
      <c r="L45" s="21">
        <f>L46+L47+L48</f>
        <v>0</v>
      </c>
      <c r="M45" s="21">
        <f>M46+M47+M48</f>
        <v>0</v>
      </c>
      <c r="N45" s="21">
        <f>N46+N47+N48</f>
        <v>0</v>
      </c>
      <c r="O45" s="21">
        <f>O46+O47+O48</f>
        <v>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</row>
    <row r="46" spans="1:111" s="17" customFormat="1" ht="30" customHeight="1">
      <c r="A46" s="56"/>
      <c r="B46" s="22" t="s">
        <v>89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</row>
    <row r="47" spans="1:111" s="17" customFormat="1" ht="30" customHeight="1">
      <c r="A47" s="56"/>
      <c r="B47" s="22" t="s">
        <v>90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</row>
    <row r="48" spans="1:111" s="17" customFormat="1" ht="30" customHeight="1">
      <c r="A48" s="56"/>
      <c r="B48" s="22" t="s">
        <v>91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</row>
    <row r="49" spans="1:111" s="27" customFormat="1" ht="30" customHeight="1">
      <c r="A49" s="23" t="s">
        <v>81</v>
      </c>
      <c r="B49" s="24" t="s">
        <v>92</v>
      </c>
      <c r="C49" s="29">
        <f aca="true" t="shared" si="6" ref="C49:K49">((C36-C45)/C13)</f>
        <v>0.12440706118750841</v>
      </c>
      <c r="D49" s="29">
        <f t="shared" si="6"/>
        <v>0.21506660893908108</v>
      </c>
      <c r="E49" s="29">
        <f t="shared" si="6"/>
        <v>0.4191849000738174</v>
      </c>
      <c r="F49" s="29">
        <f t="shared" si="6"/>
        <v>0.47841218433156435</v>
      </c>
      <c r="G49" s="29">
        <f t="shared" si="6"/>
        <v>0.42235883424408016</v>
      </c>
      <c r="H49" s="29">
        <f t="shared" si="6"/>
        <v>0.36831672559734274</v>
      </c>
      <c r="I49" s="29">
        <f t="shared" si="6"/>
        <v>0.3151398433054668</v>
      </c>
      <c r="J49" s="29">
        <f t="shared" si="6"/>
        <v>0.2596120837624442</v>
      </c>
      <c r="K49" s="29">
        <f t="shared" si="6"/>
        <v>0.20193521245267143</v>
      </c>
      <c r="L49" s="29">
        <f>((L36-L45)/L13)</f>
        <v>0.14435966178593523</v>
      </c>
      <c r="M49" s="29">
        <f>((M36-M45)/M13)</f>
        <v>0.09704811969268096</v>
      </c>
      <c r="N49" s="29">
        <f>((N36-N45)/N13)</f>
        <v>0.047573739295908656</v>
      </c>
      <c r="O49" s="29">
        <f>((O36-O45)/O13)</f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25"/>
      <c r="AS49" s="25"/>
      <c r="AT49" s="25"/>
      <c r="AU49" s="25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</row>
    <row r="50" spans="1:111" s="27" customFormat="1" ht="30" customHeight="1">
      <c r="A50" s="23" t="s">
        <v>82</v>
      </c>
      <c r="B50" s="24" t="s">
        <v>93</v>
      </c>
      <c r="C50" s="18">
        <f>C51+C52+C53+C54+C55</f>
        <v>294281</v>
      </c>
      <c r="D50" s="18">
        <f>D51+D52+D53+D54+D55</f>
        <v>380883</v>
      </c>
      <c r="E50" s="18">
        <f aca="true" t="shared" si="7" ref="E50:K50">E51+E52+E53+E54+E55</f>
        <v>1031000</v>
      </c>
      <c r="F50" s="18">
        <f t="shared" si="7"/>
        <v>1490000</v>
      </c>
      <c r="G50" s="18">
        <f t="shared" si="7"/>
        <v>1595000</v>
      </c>
      <c r="H50" s="18">
        <f t="shared" si="7"/>
        <v>1540000</v>
      </c>
      <c r="I50" s="18">
        <f t="shared" si="7"/>
        <v>1500000</v>
      </c>
      <c r="J50" s="18">
        <f t="shared" si="7"/>
        <v>1562000</v>
      </c>
      <c r="K50" s="18">
        <f t="shared" si="7"/>
        <v>1599000</v>
      </c>
      <c r="L50" s="18">
        <f>L51+L52+L53+L54+L55</f>
        <v>1588000</v>
      </c>
      <c r="M50" s="18">
        <f>M51+M52+M53+M54+M55</f>
        <v>1310000</v>
      </c>
      <c r="N50" s="18">
        <f>N51+N52+N53+N54+N55</f>
        <v>1344000</v>
      </c>
      <c r="O50" s="18">
        <f>O51+O52+O53+O54+O55</f>
        <v>1272000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</row>
    <row r="51" spans="1:111" s="17" customFormat="1" ht="30" customHeight="1">
      <c r="A51" s="19" t="s">
        <v>83</v>
      </c>
      <c r="B51" s="22" t="s">
        <v>94</v>
      </c>
      <c r="C51" s="21">
        <v>294281</v>
      </c>
      <c r="D51" s="21">
        <v>380883</v>
      </c>
      <c r="E51" s="21">
        <v>1031000</v>
      </c>
      <c r="F51" s="21">
        <v>978000</v>
      </c>
      <c r="G51" s="21">
        <v>1235000</v>
      </c>
      <c r="H51" s="21">
        <v>1180000</v>
      </c>
      <c r="I51" s="21">
        <v>740000</v>
      </c>
      <c r="J51" s="21">
        <v>726000</v>
      </c>
      <c r="K51" s="21">
        <v>693000</v>
      </c>
      <c r="L51" s="21">
        <v>318000</v>
      </c>
      <c r="M51" s="21"/>
      <c r="N51" s="21"/>
      <c r="O51" s="21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</row>
    <row r="52" spans="1:111" s="17" customFormat="1" ht="30" customHeight="1">
      <c r="A52" s="19" t="s">
        <v>84</v>
      </c>
      <c r="B52" s="22" t="s">
        <v>95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</row>
    <row r="53" spans="1:111" s="17" customFormat="1" ht="30" customHeight="1">
      <c r="A53" s="19" t="s">
        <v>85</v>
      </c>
      <c r="B53" s="22" t="s">
        <v>96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</row>
    <row r="54" spans="1:111" s="17" customFormat="1" ht="30" customHeight="1">
      <c r="A54" s="19" t="s">
        <v>86</v>
      </c>
      <c r="B54" s="22" t="s">
        <v>97</v>
      </c>
      <c r="C54" s="21"/>
      <c r="D54" s="21"/>
      <c r="E54" s="21"/>
      <c r="F54" s="21">
        <v>512000</v>
      </c>
      <c r="G54" s="21">
        <v>360000</v>
      </c>
      <c r="H54" s="21">
        <v>360000</v>
      </c>
      <c r="I54" s="21">
        <v>760000</v>
      </c>
      <c r="J54" s="21">
        <v>836000</v>
      </c>
      <c r="K54" s="21">
        <v>906000</v>
      </c>
      <c r="L54" s="21">
        <v>1270000</v>
      </c>
      <c r="M54" s="21">
        <v>1310000</v>
      </c>
      <c r="N54" s="21">
        <v>1344000</v>
      </c>
      <c r="O54" s="21">
        <v>1272000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</row>
    <row r="55" spans="1:47" s="17" customFormat="1" ht="36.75" customHeight="1">
      <c r="A55" s="56" t="s">
        <v>87</v>
      </c>
      <c r="B55" s="22" t="s">
        <v>98</v>
      </c>
      <c r="C55" s="21">
        <f>C56+C57+C58</f>
        <v>0</v>
      </c>
      <c r="D55" s="21">
        <f aca="true" t="shared" si="8" ref="D55:K55">D56+D57+D58</f>
        <v>0</v>
      </c>
      <c r="E55" s="21">
        <f t="shared" si="8"/>
        <v>0</v>
      </c>
      <c r="F55" s="21">
        <f t="shared" si="8"/>
        <v>0</v>
      </c>
      <c r="G55" s="21">
        <f t="shared" si="8"/>
        <v>0</v>
      </c>
      <c r="H55" s="21">
        <f t="shared" si="8"/>
        <v>0</v>
      </c>
      <c r="I55" s="21">
        <f t="shared" si="8"/>
        <v>0</v>
      </c>
      <c r="J55" s="21">
        <f t="shared" si="8"/>
        <v>0</v>
      </c>
      <c r="K55" s="21">
        <f t="shared" si="8"/>
        <v>0</v>
      </c>
      <c r="L55" s="21">
        <f>L56+L57+L58</f>
        <v>0</v>
      </c>
      <c r="M55" s="21">
        <f>M56+M57+M58</f>
        <v>0</v>
      </c>
      <c r="N55" s="21">
        <f>N56+N57+N58</f>
        <v>0</v>
      </c>
      <c r="O55" s="21">
        <f>O56+O57+O58</f>
        <v>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s="17" customFormat="1" ht="30" customHeight="1">
      <c r="A56" s="56"/>
      <c r="B56" s="22" t="s">
        <v>99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s="17" customFormat="1" ht="30" customHeight="1">
      <c r="A57" s="56"/>
      <c r="B57" s="22" t="s">
        <v>100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s="17" customFormat="1" ht="30" customHeight="1">
      <c r="A58" s="56"/>
      <c r="B58" s="22" t="s">
        <v>101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s="27" customFormat="1" ht="30" customHeight="1">
      <c r="A59" s="23" t="s">
        <v>88</v>
      </c>
      <c r="B59" s="24" t="s">
        <v>102</v>
      </c>
      <c r="C59" s="29">
        <f aca="true" t="shared" si="9" ref="C59:K59">((C50-C55)/C13)</f>
        <v>0.013076580922067343</v>
      </c>
      <c r="D59" s="29">
        <f>((D50-D55)/D13)</f>
        <v>0.018466508384479295</v>
      </c>
      <c r="E59" s="29">
        <f>((E50-E55)/E13)</f>
        <v>0.0468487405936158</v>
      </c>
      <c r="F59" s="29">
        <f>((F50-F55)/F13)</f>
        <v>0.06920719948097387</v>
      </c>
      <c r="G59" s="29">
        <f t="shared" si="9"/>
        <v>0.072632058287796</v>
      </c>
      <c r="H59" s="29">
        <f t="shared" si="9"/>
        <v>0.06875245544483731</v>
      </c>
      <c r="I59" s="29">
        <f t="shared" si="9"/>
        <v>0.06565413402197225</v>
      </c>
      <c r="J59" s="29">
        <f t="shared" si="9"/>
        <v>0.06702711980775833</v>
      </c>
      <c r="K59" s="29">
        <f t="shared" si="9"/>
        <v>0.06726966764829617</v>
      </c>
      <c r="L59" s="29">
        <f>((L50-L55)/L13)</f>
        <v>0.06549804083316148</v>
      </c>
      <c r="M59" s="29">
        <f>((M50-M55)/M13)</f>
        <v>0.05297209866558836</v>
      </c>
      <c r="N59" s="29">
        <f>((N50-N55)/N13)</f>
        <v>0.0532825880114177</v>
      </c>
      <c r="O59" s="29">
        <f>((O50-O55)/O13)</f>
        <v>0.049440298507462684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</row>
    <row r="60" spans="3:47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3:47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3:47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3:47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3:47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3:47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3:47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3:47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3:47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3:47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3:47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3:47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3:47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3:47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3:47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3:47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3:47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3:47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3:47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3:47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3:47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3:47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3:47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3:47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3:47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3:47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3:47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3:47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3:47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3:47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3:47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3:47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3:47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3:47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3:47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3:47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3:47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3:47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3:47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3:47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3:47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3:47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3:47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3:47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3:47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3:47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3:47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3:47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3:47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3:47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3:47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3:47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3:47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3:47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3:47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3:47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3:47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3:47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3:47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3:47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3:47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3:47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3:47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3:47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3:47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3:47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3:47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3:47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3:47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3:47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3:47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3:47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3:47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3:47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3:47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3:47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3:47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3:47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3:47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3:47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3:47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3:47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3:47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3:47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3:47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3:47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3:47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3:47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3:47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3:47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3:47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3:47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3:47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3:47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3:47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3:47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3:47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3:47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3:47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3:47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3:47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3:47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3:47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3:47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3:47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3:47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3:47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3:47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3:47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3:47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3:47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3:47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3:47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3:47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3:47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3:47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3:47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3:47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3:47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3:47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3:47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3:47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3:47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3:47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3:47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3:47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3:47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3:47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3:47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3:47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3:47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3:47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3:47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3:47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3:47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3:47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3:47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3:47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3:47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3:47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3:47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3:47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3:47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3:47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3:47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3:47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3:47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3:47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3:47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3:47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3:47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3:47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3:47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3:47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3:47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3:47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3:47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3:47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3:47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3:47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3:47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3:47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3:47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3:47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3:47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3:47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3:47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3:47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3:47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3:47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3:47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3:47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3:47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3:47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3:47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3:47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3:47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3:47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3:47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3:47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3:47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3:47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3:47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3:47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3:47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3:47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3:47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3:47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3:47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3:47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3:47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3:47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3:47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3:47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3:47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3:47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3:47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3:47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3:47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3:47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3:47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3:47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3:47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3:47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3:47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3:47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3:47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3:47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3:47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3:47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3:47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3:47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3:47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  <row r="273" spans="3:47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</row>
    <row r="274" spans="3:47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</row>
    <row r="275" spans="3:47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</row>
    <row r="276" spans="3:47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</row>
    <row r="277" spans="3:47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</row>
    <row r="278" spans="3:47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</row>
    <row r="279" spans="3:47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</row>
    <row r="280" spans="3:47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</row>
    <row r="281" spans="3:47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</row>
    <row r="282" spans="3:47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</row>
    <row r="283" spans="3:47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</row>
    <row r="284" spans="3:47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</row>
    <row r="285" spans="3:47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</row>
    <row r="286" spans="3:47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</row>
    <row r="287" spans="3:47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</row>
    <row r="288" spans="3:47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</row>
    <row r="289" spans="3:47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</row>
    <row r="290" spans="3:47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</row>
    <row r="291" spans="3:47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</row>
    <row r="292" spans="3:47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</row>
    <row r="293" spans="3:47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</row>
    <row r="294" spans="3:47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</row>
    <row r="295" spans="3:47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</row>
    <row r="296" spans="3:47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</row>
    <row r="297" spans="3:47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</row>
    <row r="298" spans="3:47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</row>
    <row r="299" spans="3:47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</row>
    <row r="300" spans="3:47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</row>
    <row r="301" spans="3:47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</row>
    <row r="302" spans="3:47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</row>
    <row r="303" spans="3:47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</row>
    <row r="304" spans="3:47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</row>
    <row r="305" spans="3:47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</row>
    <row r="306" spans="3:47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</row>
    <row r="307" spans="3:47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</row>
    <row r="308" spans="3:47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</row>
    <row r="309" spans="3:47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</row>
    <row r="310" spans="3:47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</row>
    <row r="311" spans="3:47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</row>
    <row r="312" spans="3:47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</row>
    <row r="313" spans="3:47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</row>
    <row r="314" spans="3:47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</row>
    <row r="315" spans="3:47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</row>
    <row r="316" spans="3:47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</row>
    <row r="317" spans="3:47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</row>
    <row r="318" spans="3:47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</row>
    <row r="319" spans="3:47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</row>
    <row r="320" spans="3:47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</row>
    <row r="321" spans="3:47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</row>
    <row r="322" spans="3:47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</row>
    <row r="323" spans="3:47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</row>
    <row r="324" spans="3:47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</row>
    <row r="325" spans="3:47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</row>
    <row r="326" spans="3:47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</row>
    <row r="327" spans="3:47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</row>
    <row r="328" spans="3:47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</row>
    <row r="329" spans="3:47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</row>
    <row r="330" spans="3:47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</row>
  </sheetData>
  <mergeCells count="10">
    <mergeCell ref="A5:O5"/>
    <mergeCell ref="A6:O6"/>
    <mergeCell ref="A7:O7"/>
    <mergeCell ref="A8:O8"/>
    <mergeCell ref="C10:D10"/>
    <mergeCell ref="E10:K10"/>
    <mergeCell ref="A45:A48"/>
    <mergeCell ref="A55:A58"/>
    <mergeCell ref="B10:B11"/>
    <mergeCell ref="A10:A1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330"/>
  <sheetViews>
    <sheetView workbookViewId="0" topLeftCell="A21">
      <selection activeCell="R72" sqref="R72"/>
    </sheetView>
  </sheetViews>
  <sheetFormatPr defaultColWidth="9.00390625" defaultRowHeight="12.75"/>
  <cols>
    <col min="1" max="1" width="4.125" style="0" customWidth="1"/>
    <col min="2" max="2" width="34.375" style="0" customWidth="1"/>
    <col min="3" max="14" width="8.125" style="0" bestFit="1" customWidth="1"/>
    <col min="16" max="16" width="12.75390625" style="0" customWidth="1"/>
  </cols>
  <sheetData>
    <row r="1" spans="1:11" ht="8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8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5" ht="12.75">
      <c r="A5" s="65" t="s">
        <v>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2.75">
      <c r="A6" s="65" t="s">
        <v>14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2.75">
      <c r="A7" s="65" t="s">
        <v>107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2.75">
      <c r="A8" s="65" t="s">
        <v>109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s="1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O9" s="1" t="s">
        <v>108</v>
      </c>
    </row>
    <row r="10" spans="1:15" s="3" customFormat="1" ht="14.25">
      <c r="A10" s="60" t="s">
        <v>0</v>
      </c>
      <c r="B10" s="61" t="s">
        <v>1</v>
      </c>
      <c r="C10" s="62" t="s">
        <v>2</v>
      </c>
      <c r="D10" s="62"/>
      <c r="E10" s="63" t="s">
        <v>12</v>
      </c>
      <c r="F10" s="64"/>
      <c r="G10" s="64"/>
      <c r="H10" s="64"/>
      <c r="I10" s="64"/>
      <c r="J10" s="64"/>
      <c r="K10" s="64"/>
      <c r="L10" s="42"/>
      <c r="M10" s="42"/>
      <c r="N10" s="42"/>
      <c r="O10" s="43"/>
    </row>
    <row r="11" spans="1:15" s="1" customFormat="1" ht="12.75">
      <c r="A11" s="60"/>
      <c r="B11" s="61"/>
      <c r="C11" s="41" t="s">
        <v>4</v>
      </c>
      <c r="D11" s="41" t="s">
        <v>3</v>
      </c>
      <c r="E11" s="41" t="s">
        <v>5</v>
      </c>
      <c r="F11" s="41" t="s">
        <v>6</v>
      </c>
      <c r="G11" s="41" t="s">
        <v>7</v>
      </c>
      <c r="H11" s="41" t="s">
        <v>8</v>
      </c>
      <c r="I11" s="41" t="s">
        <v>9</v>
      </c>
      <c r="J11" s="41" t="s">
        <v>10</v>
      </c>
      <c r="K11" s="41" t="s">
        <v>11</v>
      </c>
      <c r="L11" s="41" t="s">
        <v>103</v>
      </c>
      <c r="M11" s="41" t="s">
        <v>104</v>
      </c>
      <c r="N11" s="41" t="s">
        <v>105</v>
      </c>
      <c r="O11" s="41" t="s">
        <v>106</v>
      </c>
    </row>
    <row r="12" spans="1:15" s="2" customFormat="1" ht="10.5" customHeight="1">
      <c r="A12" s="34">
        <v>1</v>
      </c>
      <c r="B12" s="35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4">
        <v>11</v>
      </c>
      <c r="L12" s="44">
        <v>12</v>
      </c>
      <c r="M12" s="44">
        <v>13</v>
      </c>
      <c r="N12" s="44">
        <v>14</v>
      </c>
      <c r="O12" s="44">
        <v>15</v>
      </c>
    </row>
    <row r="13" spans="1:111" s="27" customFormat="1" ht="19.5" customHeight="1">
      <c r="A13" s="39" t="s">
        <v>15</v>
      </c>
      <c r="B13" s="40" t="s">
        <v>46</v>
      </c>
      <c r="C13" s="51">
        <f>'w zł. '!C13/1000</f>
        <v>22504.43</v>
      </c>
      <c r="D13" s="45">
        <f>'w zł. '!D13/1000</f>
        <v>20625.61</v>
      </c>
      <c r="E13" s="45">
        <f>'w zł. '!E13/1000</f>
        <v>22006.995</v>
      </c>
      <c r="F13" s="51">
        <f>'w zł. '!F13/1000</f>
        <v>21529.552</v>
      </c>
      <c r="G13" s="45">
        <f>'w zł. '!G13/1000</f>
        <v>21960</v>
      </c>
      <c r="H13" s="45">
        <f>'w zł. '!H13/1000</f>
        <v>22399.2</v>
      </c>
      <c r="I13" s="45">
        <f>'w zł. '!I13/1000</f>
        <v>22847</v>
      </c>
      <c r="J13" s="45">
        <f>'w zł. '!J13/1000</f>
        <v>23304</v>
      </c>
      <c r="K13" s="45">
        <f>'w zł. '!K13/1000</f>
        <v>23770</v>
      </c>
      <c r="L13" s="45">
        <f>'w zł. '!L13/1000</f>
        <v>24245</v>
      </c>
      <c r="M13" s="45">
        <f>'w zł. '!M13/1000</f>
        <v>24730</v>
      </c>
      <c r="N13" s="45">
        <f>'w zł. '!N13/1000</f>
        <v>25224</v>
      </c>
      <c r="O13" s="45">
        <f>'w zł. '!O13/1000</f>
        <v>25728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</row>
    <row r="14" spans="1:111" s="27" customFormat="1" ht="19.5" customHeight="1">
      <c r="A14" s="39" t="s">
        <v>16</v>
      </c>
      <c r="B14" s="40" t="s">
        <v>47</v>
      </c>
      <c r="C14" s="51">
        <f>'w zł. '!C14/1000</f>
        <v>22411.815</v>
      </c>
      <c r="D14" s="45">
        <f>'w zł. '!D14/1000</f>
        <v>22096.132</v>
      </c>
      <c r="E14" s="45">
        <f>'w zł. '!E14/1000</f>
        <v>27616.962</v>
      </c>
      <c r="F14" s="45">
        <f>'w zł. '!F14/1000</f>
        <v>22604.552</v>
      </c>
      <c r="G14" s="45">
        <f>'w zł. '!G14/1000</f>
        <v>20935</v>
      </c>
      <c r="H14" s="45">
        <f>'w zł. '!H14/1000</f>
        <v>21374.2</v>
      </c>
      <c r="I14" s="45">
        <f>'w zł. '!I14/1000</f>
        <v>21797</v>
      </c>
      <c r="J14" s="45">
        <f>'w zł. '!J14/1000</f>
        <v>22154</v>
      </c>
      <c r="K14" s="45">
        <f>'w zł. '!K14/1000</f>
        <v>22520</v>
      </c>
      <c r="L14" s="45">
        <f>'w zł. '!L14/1000</f>
        <v>22945</v>
      </c>
      <c r="M14" s="45">
        <f>'w zł. '!M14/1000</f>
        <v>23630</v>
      </c>
      <c r="N14" s="45">
        <f>'w zł. '!N14/1000</f>
        <v>24024</v>
      </c>
      <c r="O14" s="45">
        <f>'w zł. '!O14/1000</f>
        <v>24528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</row>
    <row r="15" spans="1:111" s="17" customFormat="1" ht="19.5" customHeight="1">
      <c r="A15" s="36" t="s">
        <v>17</v>
      </c>
      <c r="B15" s="38" t="s">
        <v>48</v>
      </c>
      <c r="C15" s="52">
        <f>'w zł. '!C15/1000</f>
        <v>21250.419</v>
      </c>
      <c r="D15" s="46">
        <f>'w zł. '!D15/1000</f>
        <v>20672.541</v>
      </c>
      <c r="E15" s="46">
        <f>'w zł. '!E15/1000</f>
        <v>26317.893</v>
      </c>
      <c r="F15" s="46">
        <f>'w zł. '!F15/1000</f>
        <v>22072.752</v>
      </c>
      <c r="G15" s="46">
        <f>'w zł. '!G15/1000</f>
        <v>20335</v>
      </c>
      <c r="H15" s="46">
        <f>'w zł. '!H15/1000</f>
        <v>20762.2</v>
      </c>
      <c r="I15" s="46">
        <f>'w zł. '!I15/1000</f>
        <v>21173</v>
      </c>
      <c r="J15" s="46">
        <f>'w zł. '!J15/1000</f>
        <v>21514</v>
      </c>
      <c r="K15" s="46">
        <f>'w zł. '!K15/1000</f>
        <v>21867</v>
      </c>
      <c r="L15" s="46">
        <f>'w zł. '!L15/1000</f>
        <v>22275</v>
      </c>
      <c r="M15" s="46">
        <f>'w zł. '!M15/1000</f>
        <v>22940</v>
      </c>
      <c r="N15" s="46">
        <f>'w zł. '!N15/1000</f>
        <v>23319</v>
      </c>
      <c r="O15" s="46">
        <f>'w zł. '!O15/1000</f>
        <v>23808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</row>
    <row r="16" spans="1:111" s="17" customFormat="1" ht="19.5" customHeight="1">
      <c r="A16" s="36" t="s">
        <v>18</v>
      </c>
      <c r="B16" s="37" t="s">
        <v>49</v>
      </c>
      <c r="C16" s="46">
        <f>'w zł. '!C16/1000</f>
        <v>1161.396</v>
      </c>
      <c r="D16" s="46">
        <f>'w zł. '!D16/1000</f>
        <v>1423.591</v>
      </c>
      <c r="E16" s="46">
        <f>'w zł. '!E16/1000</f>
        <v>1299.069</v>
      </c>
      <c r="F16" s="46">
        <f>'w zł. '!F16/1000</f>
        <v>531.8</v>
      </c>
      <c r="G16" s="46">
        <f>'w zł. '!G16/1000</f>
        <v>600</v>
      </c>
      <c r="H16" s="46">
        <f>'w zł. '!H16/1000</f>
        <v>612</v>
      </c>
      <c r="I16" s="46">
        <f>'w zł. '!I16/1000</f>
        <v>624</v>
      </c>
      <c r="J16" s="46">
        <f>'w zł. '!J16/1000</f>
        <v>640</v>
      </c>
      <c r="K16" s="46">
        <f>'w zł. '!K16/1000</f>
        <v>653</v>
      </c>
      <c r="L16" s="46">
        <f>'w zł. '!L16/1000</f>
        <v>670</v>
      </c>
      <c r="M16" s="46">
        <f>'w zł. '!M16/1000</f>
        <v>690</v>
      </c>
      <c r="N16" s="46">
        <f>'w zł. '!N16/1000</f>
        <v>705</v>
      </c>
      <c r="O16" s="46">
        <f>'w zł. '!O16/1000</f>
        <v>720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</row>
    <row r="17" spans="1:111" s="27" customFormat="1" ht="19.5" customHeight="1">
      <c r="A17" s="39" t="s">
        <v>19</v>
      </c>
      <c r="B17" s="40" t="s">
        <v>50</v>
      </c>
      <c r="C17" s="45">
        <f>'w zł. '!C17/1000</f>
        <v>92.615</v>
      </c>
      <c r="D17" s="45">
        <f>'w zł. '!D17/1000</f>
        <v>-1470.522</v>
      </c>
      <c r="E17" s="45">
        <f>'w zł. '!E17/1000</f>
        <v>-5609.967</v>
      </c>
      <c r="F17" s="45">
        <f>'w zł. '!F17/1000</f>
        <v>-1075</v>
      </c>
      <c r="G17" s="45">
        <f>'w zł. '!G17/1000</f>
        <v>1025</v>
      </c>
      <c r="H17" s="45">
        <f>'w zł. '!H17/1000</f>
        <v>1025</v>
      </c>
      <c r="I17" s="45">
        <f>'w zł. '!I17/1000</f>
        <v>1050</v>
      </c>
      <c r="J17" s="45">
        <f>'w zł. '!J17/1000</f>
        <v>1150</v>
      </c>
      <c r="K17" s="45">
        <f>'w zł. '!K17/1000</f>
        <v>1250</v>
      </c>
      <c r="L17" s="45">
        <f>'w zł. '!L17/1000</f>
        <v>1300</v>
      </c>
      <c r="M17" s="45">
        <f>'w zł. '!M17/1000</f>
        <v>1100</v>
      </c>
      <c r="N17" s="45">
        <f>'w zł. '!N17/1000</f>
        <v>1200</v>
      </c>
      <c r="O17" s="45">
        <f>'w zł. '!O17/1000</f>
        <v>1200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</row>
    <row r="18" spans="1:111" s="27" customFormat="1" ht="19.5" customHeight="1">
      <c r="A18" s="39" t="s">
        <v>20</v>
      </c>
      <c r="B18" s="40" t="s">
        <v>51</v>
      </c>
      <c r="C18" s="45">
        <f>'w zł. '!C18/1000</f>
        <v>425.128</v>
      </c>
      <c r="D18" s="45">
        <f>'w zł. '!D18/1000</f>
        <v>1526.489</v>
      </c>
      <c r="E18" s="45">
        <f>'w zł. '!E18/1000</f>
        <v>5609.967</v>
      </c>
      <c r="F18" s="45">
        <f>'w zł. '!F18/1000</f>
        <v>1075</v>
      </c>
      <c r="G18" s="45">
        <f>'w zł. '!G18/1000</f>
        <v>-1025</v>
      </c>
      <c r="H18" s="45">
        <f>'w zł. '!H18/1000</f>
        <v>-1025</v>
      </c>
      <c r="I18" s="45">
        <f>'w zł. '!I18/1000</f>
        <v>-1050</v>
      </c>
      <c r="J18" s="45">
        <f>'w zł. '!J18/1000</f>
        <v>-1150</v>
      </c>
      <c r="K18" s="45">
        <f>'w zł. '!K18/1000</f>
        <v>-1250</v>
      </c>
      <c r="L18" s="45">
        <f>'w zł. '!L18/1000</f>
        <v>-1300</v>
      </c>
      <c r="M18" s="45">
        <f>'w zł. '!M18/1000</f>
        <v>-1100</v>
      </c>
      <c r="N18" s="45">
        <f>'w zł. '!N18/1000</f>
        <v>-1200</v>
      </c>
      <c r="O18" s="45">
        <f>'w zł. '!O18/1000</f>
        <v>-1200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</row>
    <row r="19" spans="1:111" s="27" customFormat="1" ht="19.5" customHeight="1">
      <c r="A19" s="39" t="s">
        <v>21</v>
      </c>
      <c r="B19" s="40" t="s">
        <v>52</v>
      </c>
      <c r="C19" s="50">
        <f>'w zł. '!C19/1000</f>
        <v>1705.445</v>
      </c>
      <c r="D19" s="50">
        <f>'w zł. '!D19/1000</f>
        <v>2617.743</v>
      </c>
      <c r="E19" s="50">
        <f>'w zł. '!E19/1000</f>
        <v>6420.967</v>
      </c>
      <c r="F19" s="50">
        <f>'w zł. '!F19/1000</f>
        <v>1800</v>
      </c>
      <c r="G19" s="50">
        <f>'w zł. '!G19/1000</f>
        <v>0</v>
      </c>
      <c r="H19" s="50">
        <f>'w zł. '!H19/1000</f>
        <v>0</v>
      </c>
      <c r="I19" s="50">
        <f>'w zł. '!I19/1000</f>
        <v>0</v>
      </c>
      <c r="J19" s="50">
        <f>'w zł. '!J19/1000</f>
        <v>0</v>
      </c>
      <c r="K19" s="50">
        <f>'w zł. '!K19/1000</f>
        <v>0</v>
      </c>
      <c r="L19" s="50">
        <f>'w zł. '!L19/1000</f>
        <v>0</v>
      </c>
      <c r="M19" s="50">
        <f>'w zł. '!M19/1000</f>
        <v>0</v>
      </c>
      <c r="N19" s="50">
        <f>'w zł. '!N19/1000</f>
        <v>0</v>
      </c>
      <c r="O19" s="50">
        <f>'w zł. '!O19/1000</f>
        <v>0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</row>
    <row r="20" spans="1:111" s="17" customFormat="1" ht="19.5" customHeight="1">
      <c r="A20" s="36" t="s">
        <v>22</v>
      </c>
      <c r="B20" s="37" t="s">
        <v>53</v>
      </c>
      <c r="C20" s="49">
        <f>'w zł. '!C20/1000</f>
        <v>1644.651</v>
      </c>
      <c r="D20" s="49">
        <f>'w zł. '!D20/1000</f>
        <v>2100</v>
      </c>
      <c r="E20" s="49">
        <f>'w zł. '!E20/1000</f>
        <v>0</v>
      </c>
      <c r="F20" s="49">
        <f>'w zł. '!F20/1000</f>
        <v>1800</v>
      </c>
      <c r="G20" s="49">
        <f>'w zł. '!G20/1000</f>
        <v>0</v>
      </c>
      <c r="H20" s="49">
        <f>'w zł. '!H20/1000</f>
        <v>0</v>
      </c>
      <c r="I20" s="49">
        <f>'w zł. '!I20/1000</f>
        <v>0</v>
      </c>
      <c r="J20" s="49">
        <f>'w zł. '!J20/1000</f>
        <v>0</v>
      </c>
      <c r="K20" s="49">
        <f>'w zł. '!K20/1000</f>
        <v>0</v>
      </c>
      <c r="L20" s="49">
        <f>'w zł. '!L20/1000</f>
        <v>0</v>
      </c>
      <c r="M20" s="49">
        <f>'w zł. '!M20/1000</f>
        <v>0</v>
      </c>
      <c r="N20" s="49">
        <f>'w zł. '!N20/1000</f>
        <v>0</v>
      </c>
      <c r="O20" s="49">
        <f>'w zł. '!O20/1000</f>
        <v>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</row>
    <row r="21" spans="1:111" s="17" customFormat="1" ht="19.5" customHeight="1">
      <c r="A21" s="36" t="s">
        <v>23</v>
      </c>
      <c r="B21" s="37" t="s">
        <v>54</v>
      </c>
      <c r="C21" s="49">
        <f>'w zł. '!C21/1000</f>
        <v>0</v>
      </c>
      <c r="D21" s="49">
        <f>'w zł. '!D21/1000</f>
        <v>0</v>
      </c>
      <c r="E21" s="49">
        <f>'w zł. '!E21/1000</f>
        <v>0</v>
      </c>
      <c r="F21" s="49">
        <f>'w zł. '!F21/1000</f>
        <v>0</v>
      </c>
      <c r="G21" s="49">
        <f>'w zł. '!G21/1000</f>
        <v>0</v>
      </c>
      <c r="H21" s="49">
        <f>'w zł. '!H21/1000</f>
        <v>0</v>
      </c>
      <c r="I21" s="49">
        <f>'w zł. '!I21/1000</f>
        <v>0</v>
      </c>
      <c r="J21" s="49">
        <f>'w zł. '!J21/1000</f>
        <v>0</v>
      </c>
      <c r="K21" s="49">
        <f>'w zł. '!K21/1000</f>
        <v>0</v>
      </c>
      <c r="L21" s="49">
        <f>'w zł. '!L21/1000</f>
        <v>0</v>
      </c>
      <c r="M21" s="49">
        <f>'w zł. '!M21/1000</f>
        <v>0</v>
      </c>
      <c r="N21" s="49">
        <f>'w zł. '!N21/1000</f>
        <v>0</v>
      </c>
      <c r="O21" s="49">
        <f>'w zł. '!O21/1000</f>
        <v>0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</row>
    <row r="22" spans="1:111" s="17" customFormat="1" ht="19.5" customHeight="1">
      <c r="A22" s="36" t="s">
        <v>24</v>
      </c>
      <c r="B22" s="37" t="s">
        <v>55</v>
      </c>
      <c r="C22" s="49">
        <f>'w zł. '!C22/1000</f>
        <v>0</v>
      </c>
      <c r="D22" s="49">
        <f>'w zł. '!D22/1000</f>
        <v>0</v>
      </c>
      <c r="E22" s="49">
        <f>'w zł. '!E22/1000</f>
        <v>365</v>
      </c>
      <c r="F22" s="49">
        <f>'w zł. '!F22/1000</f>
        <v>0</v>
      </c>
      <c r="G22" s="49">
        <f>'w zł. '!G22/1000</f>
        <v>0</v>
      </c>
      <c r="H22" s="49">
        <f>'w zł. '!H22/1000</f>
        <v>0</v>
      </c>
      <c r="I22" s="49">
        <f>'w zł. '!I22/1000</f>
        <v>0</v>
      </c>
      <c r="J22" s="49">
        <f>'w zł. '!J22/1000</f>
        <v>0</v>
      </c>
      <c r="K22" s="49">
        <f>'w zł. '!K22/1000</f>
        <v>0</v>
      </c>
      <c r="L22" s="49">
        <f>'w zł. '!L22/1000</f>
        <v>0</v>
      </c>
      <c r="M22" s="49">
        <f>'w zł. '!M22/1000</f>
        <v>0</v>
      </c>
      <c r="N22" s="49">
        <f>'w zł. '!N22/1000</f>
        <v>0</v>
      </c>
      <c r="O22" s="49">
        <f>'w zł. '!O22/1000</f>
        <v>0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</row>
    <row r="23" spans="1:111" s="17" customFormat="1" ht="19.5" customHeight="1">
      <c r="A23" s="36" t="s">
        <v>25</v>
      </c>
      <c r="B23" s="37" t="s">
        <v>56</v>
      </c>
      <c r="C23" s="49">
        <f>'w zł. '!C23/1000</f>
        <v>0</v>
      </c>
      <c r="D23" s="49">
        <f>'w zł. '!D23/1000</f>
        <v>0</v>
      </c>
      <c r="E23" s="49">
        <f>'w zł. '!E23/1000</f>
        <v>0</v>
      </c>
      <c r="F23" s="49">
        <f>'w zł. '!F23/1000</f>
        <v>0</v>
      </c>
      <c r="G23" s="49">
        <f>'w zł. '!G23/1000</f>
        <v>0</v>
      </c>
      <c r="H23" s="49">
        <f>'w zł. '!H23/1000</f>
        <v>0</v>
      </c>
      <c r="I23" s="49">
        <f>'w zł. '!I23/1000</f>
        <v>0</v>
      </c>
      <c r="J23" s="49">
        <f>'w zł. '!J23/1000</f>
        <v>0</v>
      </c>
      <c r="K23" s="49">
        <f>'w zł. '!K23/1000</f>
        <v>0</v>
      </c>
      <c r="L23" s="49">
        <f>'w zł. '!L23/1000</f>
        <v>0</v>
      </c>
      <c r="M23" s="49">
        <f>'w zł. '!M23/1000</f>
        <v>0</v>
      </c>
      <c r="N23" s="49">
        <f>'w zł. '!N23/1000</f>
        <v>0</v>
      </c>
      <c r="O23" s="49">
        <f>'w zł. '!O23/1000</f>
        <v>0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</row>
    <row r="24" spans="1:111" s="17" customFormat="1" ht="19.5" customHeight="1">
      <c r="A24" s="36" t="s">
        <v>26</v>
      </c>
      <c r="B24" s="37" t="s">
        <v>57</v>
      </c>
      <c r="C24" s="49">
        <f>'w zł. '!C24/1000</f>
        <v>0</v>
      </c>
      <c r="D24" s="49">
        <f>'w zł. '!D24/1000</f>
        <v>0</v>
      </c>
      <c r="E24" s="49">
        <f>'w zł. '!E24/1000</f>
        <v>0</v>
      </c>
      <c r="F24" s="49">
        <f>'w zł. '!F24/1000</f>
        <v>0</v>
      </c>
      <c r="G24" s="49">
        <f>'w zł. '!G24/1000</f>
        <v>0</v>
      </c>
      <c r="H24" s="49">
        <f>'w zł. '!H24/1000</f>
        <v>0</v>
      </c>
      <c r="I24" s="49">
        <f>'w zł. '!I24/1000</f>
        <v>0</v>
      </c>
      <c r="J24" s="49">
        <f>'w zł. '!J24/1000</f>
        <v>0</v>
      </c>
      <c r="K24" s="49">
        <f>'w zł. '!K24/1000</f>
        <v>0</v>
      </c>
      <c r="L24" s="49">
        <f>'w zł. '!L24/1000</f>
        <v>0</v>
      </c>
      <c r="M24" s="49">
        <f>'w zł. '!M24/1000</f>
        <v>0</v>
      </c>
      <c r="N24" s="49">
        <f>'w zł. '!N24/1000</f>
        <v>0</v>
      </c>
      <c r="O24" s="49">
        <f>'w zł. '!O24/1000</f>
        <v>0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</row>
    <row r="25" spans="1:111" s="17" customFormat="1" ht="19.5" customHeight="1">
      <c r="A25" s="36" t="s">
        <v>27</v>
      </c>
      <c r="B25" s="37" t="s">
        <v>58</v>
      </c>
      <c r="C25" s="49">
        <f>'w zł. '!C25/1000</f>
        <v>0</v>
      </c>
      <c r="D25" s="49">
        <f>'w zł. '!D25/1000</f>
        <v>0</v>
      </c>
      <c r="E25" s="49">
        <f>'w zł. '!E25/1000</f>
        <v>6000</v>
      </c>
      <c r="F25" s="49">
        <f>'w zł. '!F25/1000</f>
        <v>0</v>
      </c>
      <c r="G25" s="49">
        <f>'w zł. '!G25/1000</f>
        <v>0</v>
      </c>
      <c r="H25" s="49">
        <f>'w zł. '!H25/1000</f>
        <v>0</v>
      </c>
      <c r="I25" s="49">
        <f>'w zł. '!I25/1000</f>
        <v>0</v>
      </c>
      <c r="J25" s="49">
        <f>'w zł. '!J25/1000</f>
        <v>0</v>
      </c>
      <c r="K25" s="49">
        <f>'w zł. '!K25/1000</f>
        <v>0</v>
      </c>
      <c r="L25" s="49">
        <f>'w zł. '!L25/1000</f>
        <v>0</v>
      </c>
      <c r="M25" s="49">
        <f>'w zł. '!M25/1000</f>
        <v>0</v>
      </c>
      <c r="N25" s="49">
        <f>'w zł. '!N25/1000</f>
        <v>0</v>
      </c>
      <c r="O25" s="49">
        <f>'w zł. '!O25/1000</f>
        <v>0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</row>
    <row r="26" spans="1:111" s="17" customFormat="1" ht="19.5" customHeight="1">
      <c r="A26" s="36" t="s">
        <v>28</v>
      </c>
      <c r="B26" s="37" t="s">
        <v>59</v>
      </c>
      <c r="C26" s="49">
        <f>'w zł. '!C26/1000</f>
        <v>0</v>
      </c>
      <c r="D26" s="49">
        <f>'w zł. '!D26/1000</f>
        <v>0</v>
      </c>
      <c r="E26" s="49">
        <f>'w zł. '!E26/1000</f>
        <v>0</v>
      </c>
      <c r="F26" s="49">
        <f>'w zł. '!F26/1000</f>
        <v>0</v>
      </c>
      <c r="G26" s="49">
        <f>'w zł. '!G26/1000</f>
        <v>0</v>
      </c>
      <c r="H26" s="49">
        <f>'w zł. '!H26/1000</f>
        <v>0</v>
      </c>
      <c r="I26" s="49">
        <f>'w zł. '!I26/1000</f>
        <v>0</v>
      </c>
      <c r="J26" s="49">
        <f>'w zł. '!J26/1000</f>
        <v>0</v>
      </c>
      <c r="K26" s="49">
        <f>'w zł. '!K26/1000</f>
        <v>0</v>
      </c>
      <c r="L26" s="49">
        <f>'w zł. '!L26/1000</f>
        <v>0</v>
      </c>
      <c r="M26" s="49">
        <f>'w zł. '!M26/1000</f>
        <v>0</v>
      </c>
      <c r="N26" s="49">
        <f>'w zł. '!N26/1000</f>
        <v>0</v>
      </c>
      <c r="O26" s="49">
        <f>'w zł. '!O26/1000</f>
        <v>0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</row>
    <row r="27" spans="1:111" s="17" customFormat="1" ht="19.5" customHeight="1">
      <c r="A27" s="36" t="s">
        <v>29</v>
      </c>
      <c r="B27" s="37" t="s">
        <v>60</v>
      </c>
      <c r="C27" s="49">
        <f>'w zł. '!C27/1000</f>
        <v>60.794</v>
      </c>
      <c r="D27" s="49">
        <f>'w zł. '!D27/1000</f>
        <v>517.743</v>
      </c>
      <c r="E27" s="49">
        <f>'w zł. '!E27/1000</f>
        <v>55.967</v>
      </c>
      <c r="F27" s="49">
        <f>'w zł. '!F27/1000</f>
        <v>0</v>
      </c>
      <c r="G27" s="49">
        <f>'w zł. '!G27/1000</f>
        <v>0</v>
      </c>
      <c r="H27" s="49">
        <f>'w zł. '!H27/1000</f>
        <v>0</v>
      </c>
      <c r="I27" s="49">
        <f>'w zł. '!I27/1000</f>
        <v>0</v>
      </c>
      <c r="J27" s="49">
        <f>'w zł. '!J27/1000</f>
        <v>0</v>
      </c>
      <c r="K27" s="49">
        <f>'w zł. '!K27/1000</f>
        <v>0</v>
      </c>
      <c r="L27" s="49">
        <f>'w zł. '!L27/1000</f>
        <v>0</v>
      </c>
      <c r="M27" s="49">
        <f>'w zł. '!M27/1000</f>
        <v>0</v>
      </c>
      <c r="N27" s="49">
        <f>'w zł. '!N27/1000</f>
        <v>0</v>
      </c>
      <c r="O27" s="49">
        <f>'w zł. '!O27/1000</f>
        <v>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</row>
    <row r="28" spans="1:111" s="27" customFormat="1" ht="19.5" customHeight="1">
      <c r="A28" s="39" t="s">
        <v>30</v>
      </c>
      <c r="B28" s="40" t="s">
        <v>61</v>
      </c>
      <c r="C28" s="50">
        <f>'w zł. '!C28/1000</f>
        <v>1280.317</v>
      </c>
      <c r="D28" s="50">
        <f>'w zł. '!D28/1000</f>
        <v>1091.254</v>
      </c>
      <c r="E28" s="50">
        <f>'w zł. '!E28/1000</f>
        <v>811</v>
      </c>
      <c r="F28" s="50">
        <f>'w zł. '!F28/1000</f>
        <v>725</v>
      </c>
      <c r="G28" s="50">
        <f>'w zł. '!G28/1000</f>
        <v>1025</v>
      </c>
      <c r="H28" s="50">
        <f>'w zł. '!H28/1000</f>
        <v>1025</v>
      </c>
      <c r="I28" s="50">
        <f>'w zł. '!I28/1000</f>
        <v>1050</v>
      </c>
      <c r="J28" s="50">
        <f>'w zł. '!J28/1000</f>
        <v>1150</v>
      </c>
      <c r="K28" s="50">
        <f>'w zł. '!K28/1000</f>
        <v>1250</v>
      </c>
      <c r="L28" s="50">
        <f>'w zł. '!L28/1000</f>
        <v>1300</v>
      </c>
      <c r="M28" s="50">
        <f>'w zł. '!M28/1000</f>
        <v>1100</v>
      </c>
      <c r="N28" s="50">
        <f>'w zł. '!N28/1000</f>
        <v>1200</v>
      </c>
      <c r="O28" s="50">
        <f>'w zł. '!O28/1000</f>
        <v>1200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</row>
    <row r="29" spans="1:111" s="17" customFormat="1" ht="19.5" customHeight="1">
      <c r="A29" s="36" t="s">
        <v>31</v>
      </c>
      <c r="B29" s="37" t="s">
        <v>62</v>
      </c>
      <c r="C29" s="48">
        <f>'w zł. '!C29/1000</f>
        <v>247.083</v>
      </c>
      <c r="D29" s="48">
        <f>'w zł. '!D29/1000</f>
        <v>259.489</v>
      </c>
      <c r="E29" s="48">
        <f>'w zł. '!E29/1000</f>
        <v>811</v>
      </c>
      <c r="F29" s="48">
        <f>'w zł. '!F29/1000</f>
        <v>725</v>
      </c>
      <c r="G29" s="48">
        <f>'w zł. '!G29/1000</f>
        <v>1025</v>
      </c>
      <c r="H29" s="48">
        <f>'w zł. '!H29/1000</f>
        <v>1025</v>
      </c>
      <c r="I29" s="48">
        <f>'w zł. '!I29/1000</f>
        <v>650</v>
      </c>
      <c r="J29" s="48">
        <f>'w zł. '!J29/1000</f>
        <v>650</v>
      </c>
      <c r="K29" s="48">
        <f>'w zł. '!K29/1000</f>
        <v>650</v>
      </c>
      <c r="L29" s="48">
        <f>'w zł. '!L29/1000</f>
        <v>300</v>
      </c>
      <c r="M29" s="48">
        <f>'w zł. '!M29/1000</f>
        <v>0</v>
      </c>
      <c r="N29" s="48">
        <f>'w zł. '!N29/1000</f>
        <v>0</v>
      </c>
      <c r="O29" s="48">
        <f>'w zł. '!O29/1000</f>
        <v>0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</row>
    <row r="30" spans="1:111" s="17" customFormat="1" ht="19.5" customHeight="1">
      <c r="A30" s="36" t="s">
        <v>32</v>
      </c>
      <c r="B30" s="37" t="s">
        <v>63</v>
      </c>
      <c r="C30" s="48">
        <f>'w zł. '!C30/1000</f>
        <v>0</v>
      </c>
      <c r="D30" s="48">
        <f>'w zł. '!D30/1000</f>
        <v>0</v>
      </c>
      <c r="E30" s="48">
        <f>'w zł. '!E30/1000</f>
        <v>0</v>
      </c>
      <c r="F30" s="48">
        <f>'w zł. '!F30/1000</f>
        <v>0</v>
      </c>
      <c r="G30" s="48">
        <f>'w zł. '!G30/1000</f>
        <v>0</v>
      </c>
      <c r="H30" s="48">
        <f>'w zł. '!H30/1000</f>
        <v>0</v>
      </c>
      <c r="I30" s="48">
        <f>'w zł. '!I30/1000</f>
        <v>0</v>
      </c>
      <c r="J30" s="48">
        <f>'w zł. '!J30/1000</f>
        <v>0</v>
      </c>
      <c r="K30" s="48">
        <f>'w zł. '!K30/1000</f>
        <v>0</v>
      </c>
      <c r="L30" s="48">
        <f>'w zł. '!L30/1000</f>
        <v>0</v>
      </c>
      <c r="M30" s="48">
        <f>'w zł. '!M30/1000</f>
        <v>0</v>
      </c>
      <c r="N30" s="48">
        <f>'w zł. '!N30/1000</f>
        <v>0</v>
      </c>
      <c r="O30" s="48">
        <f>'w zł. '!O30/1000</f>
        <v>0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</row>
    <row r="31" spans="1:111" s="17" customFormat="1" ht="19.5" customHeight="1">
      <c r="A31" s="36" t="s">
        <v>33</v>
      </c>
      <c r="B31" s="37" t="s">
        <v>64</v>
      </c>
      <c r="C31" s="48">
        <f>'w zł. '!C31/1000</f>
        <v>1033.234</v>
      </c>
      <c r="D31" s="48">
        <f>'w zł. '!D31/1000</f>
        <v>831.765</v>
      </c>
      <c r="E31" s="48">
        <f>'w zł. '!E31/1000</f>
        <v>0</v>
      </c>
      <c r="F31" s="48">
        <f>'w zł. '!F31/1000</f>
        <v>0</v>
      </c>
      <c r="G31" s="48">
        <f>'w zł. '!G31/1000</f>
        <v>0</v>
      </c>
      <c r="H31" s="48">
        <f>'w zł. '!H31/1000</f>
        <v>0</v>
      </c>
      <c r="I31" s="48">
        <f>'w zł. '!I31/1000</f>
        <v>0</v>
      </c>
      <c r="J31" s="48">
        <f>'w zł. '!J31/1000</f>
        <v>0</v>
      </c>
      <c r="K31" s="48">
        <f>'w zł. '!K31/1000</f>
        <v>0</v>
      </c>
      <c r="L31" s="48">
        <f>'w zł. '!L31/1000</f>
        <v>0</v>
      </c>
      <c r="M31" s="48">
        <f>'w zł. '!M31/1000</f>
        <v>0</v>
      </c>
      <c r="N31" s="48">
        <f>'w zł. '!N31/1000</f>
        <v>0</v>
      </c>
      <c r="O31" s="48">
        <f>'w zł. '!O31/1000</f>
        <v>0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</row>
    <row r="32" spans="1:111" s="17" customFormat="1" ht="19.5" customHeight="1">
      <c r="A32" s="36" t="s">
        <v>34</v>
      </c>
      <c r="B32" s="37" t="s">
        <v>65</v>
      </c>
      <c r="C32" s="48">
        <f>'w zł. '!C32/1000</f>
        <v>0</v>
      </c>
      <c r="D32" s="48">
        <f>'w zł. '!D32/1000</f>
        <v>0</v>
      </c>
      <c r="E32" s="48">
        <f>'w zł. '!E32/1000</f>
        <v>0</v>
      </c>
      <c r="F32" s="48">
        <f>'w zł. '!F32/1000</f>
        <v>0</v>
      </c>
      <c r="G32" s="48">
        <f>'w zł. '!G32/1000</f>
        <v>0</v>
      </c>
      <c r="H32" s="48">
        <f>'w zł. '!H32/1000</f>
        <v>0</v>
      </c>
      <c r="I32" s="48">
        <f>'w zł. '!I32/1000</f>
        <v>0</v>
      </c>
      <c r="J32" s="48">
        <f>'w zł. '!J32/1000</f>
        <v>0</v>
      </c>
      <c r="K32" s="48">
        <f>'w zł. '!K32/1000</f>
        <v>0</v>
      </c>
      <c r="L32" s="48">
        <f>'w zł. '!L32/1000</f>
        <v>0</v>
      </c>
      <c r="M32" s="48">
        <f>'w zł. '!M32/1000</f>
        <v>0</v>
      </c>
      <c r="N32" s="48">
        <f>'w zł. '!N32/1000</f>
        <v>0</v>
      </c>
      <c r="O32" s="48">
        <f>'w zł. '!O32/1000</f>
        <v>0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</row>
    <row r="33" spans="1:111" s="17" customFormat="1" ht="19.5" customHeight="1">
      <c r="A33" s="36" t="s">
        <v>35</v>
      </c>
      <c r="B33" s="37" t="s">
        <v>67</v>
      </c>
      <c r="C33" s="48">
        <f>'w zł. '!C33/1000</f>
        <v>0</v>
      </c>
      <c r="D33" s="48">
        <f>'w zł. '!D33/1000</f>
        <v>0</v>
      </c>
      <c r="E33" s="48">
        <f>'w zł. '!E33/1000</f>
        <v>0</v>
      </c>
      <c r="F33" s="48">
        <f>'w zł. '!F33/1000</f>
        <v>0</v>
      </c>
      <c r="G33" s="48">
        <f>'w zł. '!G33/1000</f>
        <v>0</v>
      </c>
      <c r="H33" s="48">
        <f>'w zł. '!H33/1000</f>
        <v>0</v>
      </c>
      <c r="I33" s="48">
        <f>'w zł. '!I33/1000</f>
        <v>400</v>
      </c>
      <c r="J33" s="48">
        <f>'w zł. '!J33/1000</f>
        <v>500</v>
      </c>
      <c r="K33" s="48">
        <f>'w zł. '!K33/1000</f>
        <v>600</v>
      </c>
      <c r="L33" s="48">
        <f>'w zł. '!L33/1000</f>
        <v>1000</v>
      </c>
      <c r="M33" s="48">
        <f>'w zł. '!M33/1000</f>
        <v>1100</v>
      </c>
      <c r="N33" s="48">
        <f>'w zł. '!N33/1000</f>
        <v>1200</v>
      </c>
      <c r="O33" s="48">
        <f>'w zł. '!O33/1000</f>
        <v>1200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</row>
    <row r="34" spans="1:111" s="17" customFormat="1" ht="19.5" customHeight="1">
      <c r="A34" s="36" t="s">
        <v>36</v>
      </c>
      <c r="B34" s="37" t="s">
        <v>66</v>
      </c>
      <c r="C34" s="49">
        <f>'w zł. '!C34/1000</f>
        <v>0</v>
      </c>
      <c r="D34" s="49">
        <f>'w zł. '!D34/1000</f>
        <v>0</v>
      </c>
      <c r="E34" s="49">
        <f>'w zł. '!E34/1000</f>
        <v>0</v>
      </c>
      <c r="F34" s="49">
        <f>'w zł. '!F34/1000</f>
        <v>0</v>
      </c>
      <c r="G34" s="49">
        <f>'w zł. '!G34/1000</f>
        <v>0</v>
      </c>
      <c r="H34" s="49">
        <f>'w zł. '!H34/1000</f>
        <v>0</v>
      </c>
      <c r="I34" s="49">
        <f>'w zł. '!I34/1000</f>
        <v>0</v>
      </c>
      <c r="J34" s="49">
        <f>'w zł. '!J34/1000</f>
        <v>0</v>
      </c>
      <c r="K34" s="49">
        <f>'w zł. '!K34/1000</f>
        <v>0</v>
      </c>
      <c r="L34" s="49">
        <f>'w zł. '!L34/1000</f>
        <v>0</v>
      </c>
      <c r="M34" s="49">
        <f>'w zł. '!M34/1000</f>
        <v>0</v>
      </c>
      <c r="N34" s="49">
        <f>'w zł. '!N34/1000</f>
        <v>0</v>
      </c>
      <c r="O34" s="49">
        <f>'w zł. '!O34/1000</f>
        <v>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</row>
    <row r="35" spans="1:111" s="27" customFormat="1" ht="19.5" customHeight="1">
      <c r="A35" s="39" t="s">
        <v>37</v>
      </c>
      <c r="B35" s="40" t="s">
        <v>68</v>
      </c>
      <c r="C35" s="49">
        <f>'w zł. '!C35/1000</f>
        <v>0</v>
      </c>
      <c r="D35" s="49">
        <f>'w zł. '!D35/1000</f>
        <v>0</v>
      </c>
      <c r="E35" s="49">
        <f>'w zł. '!E35/1000</f>
        <v>0</v>
      </c>
      <c r="F35" s="49">
        <f>'w zł. '!F35/1000</f>
        <v>0</v>
      </c>
      <c r="G35" s="49">
        <f>'w zł. '!G35/1000</f>
        <v>0</v>
      </c>
      <c r="H35" s="49">
        <f>'w zł. '!H35/1000</f>
        <v>0</v>
      </c>
      <c r="I35" s="49">
        <f>'w zł. '!I35/1000</f>
        <v>0</v>
      </c>
      <c r="J35" s="49">
        <f>'w zł. '!J35/1000</f>
        <v>0</v>
      </c>
      <c r="K35" s="49">
        <f>'w zł. '!K35/1000</f>
        <v>0</v>
      </c>
      <c r="L35" s="49">
        <f>'w zł. '!L35/1000</f>
        <v>0</v>
      </c>
      <c r="M35" s="49">
        <f>'w zł. '!M35/1000</f>
        <v>0</v>
      </c>
      <c r="N35" s="49">
        <f>'w zł. '!N35/1000</f>
        <v>0</v>
      </c>
      <c r="O35" s="49">
        <f>'w zł. '!O35/1000</f>
        <v>0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</row>
    <row r="36" spans="1:111" s="27" customFormat="1" ht="19.5" customHeight="1">
      <c r="A36" s="39" t="s">
        <v>38</v>
      </c>
      <c r="B36" s="40" t="s">
        <v>69</v>
      </c>
      <c r="C36" s="50">
        <f>'w zł. '!C36/1000</f>
        <v>2799.71</v>
      </c>
      <c r="D36" s="50">
        <f>'w zł. '!D36/1000</f>
        <v>4435.88</v>
      </c>
      <c r="E36" s="50">
        <f>'w zł. '!E36/1000</f>
        <v>9225</v>
      </c>
      <c r="F36" s="50">
        <f>'w zł. '!F36/1000</f>
        <v>10300</v>
      </c>
      <c r="G36" s="50">
        <f>'w zł. '!G36/1000</f>
        <v>9275</v>
      </c>
      <c r="H36" s="50">
        <f>'w zł. '!H36/1000</f>
        <v>8250</v>
      </c>
      <c r="I36" s="50">
        <f>'w zł. '!I36/1000</f>
        <v>7200</v>
      </c>
      <c r="J36" s="50">
        <f>'w zł. '!J36/1000</f>
        <v>6050</v>
      </c>
      <c r="K36" s="50">
        <f>'w zł. '!K36/1000</f>
        <v>4800</v>
      </c>
      <c r="L36" s="50">
        <f>'w zł. '!L36/1000</f>
        <v>3500</v>
      </c>
      <c r="M36" s="50">
        <f>'w zł. '!M36/1000</f>
        <v>2400</v>
      </c>
      <c r="N36" s="50">
        <f>'w zł. '!N36/1000</f>
        <v>1200</v>
      </c>
      <c r="O36" s="50">
        <f>'w zł. '!O36/1000</f>
        <v>0</v>
      </c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</row>
    <row r="37" spans="1:111" s="17" customFormat="1" ht="19.5" customHeight="1">
      <c r="A37" s="36" t="s">
        <v>39</v>
      </c>
      <c r="B37" s="37" t="s">
        <v>70</v>
      </c>
      <c r="C37" s="48">
        <f>'w zł. '!C37/1000</f>
        <v>0</v>
      </c>
      <c r="D37" s="48">
        <f>'w zł. '!D37/1000</f>
        <v>0</v>
      </c>
      <c r="E37" s="48">
        <f>'w zł. '!E37/1000</f>
        <v>6000</v>
      </c>
      <c r="F37" s="48">
        <f>'w zł. '!F37/1000</f>
        <v>6000</v>
      </c>
      <c r="G37" s="48">
        <f>'w zł. '!G37/1000</f>
        <v>6000</v>
      </c>
      <c r="H37" s="48">
        <f>'w zł. '!H37/1000</f>
        <v>6000</v>
      </c>
      <c r="I37" s="48">
        <f>'w zł. '!I37/1000</f>
        <v>5600</v>
      </c>
      <c r="J37" s="48">
        <f>'w zł. '!J37/1000</f>
        <v>5100</v>
      </c>
      <c r="K37" s="48">
        <f>'w zł. '!K37/1000</f>
        <v>4500</v>
      </c>
      <c r="L37" s="48">
        <f>'w zł. '!L37/1000</f>
        <v>3500</v>
      </c>
      <c r="M37" s="48">
        <f>'w zł. '!M37/1000</f>
        <v>2400</v>
      </c>
      <c r="N37" s="48">
        <f>'w zł. '!N37/1000</f>
        <v>1200</v>
      </c>
      <c r="O37" s="48">
        <f>'w zł. '!O37/1000</f>
        <v>0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</row>
    <row r="38" spans="1:111" s="17" customFormat="1" ht="19.5" customHeight="1">
      <c r="A38" s="36" t="s">
        <v>40</v>
      </c>
      <c r="B38" s="37" t="s">
        <v>71</v>
      </c>
      <c r="C38" s="48">
        <f>'w zł. '!C38/1000</f>
        <v>2077.686</v>
      </c>
      <c r="D38" s="48">
        <f>'w zł. '!D38/1000</f>
        <v>4064.156</v>
      </c>
      <c r="E38" s="48">
        <f>'w zł. '!E38/1000</f>
        <v>3225</v>
      </c>
      <c r="F38" s="48">
        <f>'w zł. '!F38/1000</f>
        <v>4300</v>
      </c>
      <c r="G38" s="48">
        <f>'w zł. '!G38/1000</f>
        <v>3275</v>
      </c>
      <c r="H38" s="48">
        <f>'w zł. '!H38/1000</f>
        <v>2250</v>
      </c>
      <c r="I38" s="48">
        <f>'w zł. '!I38/1000</f>
        <v>1600</v>
      </c>
      <c r="J38" s="48">
        <f>'w zł. '!J38/1000</f>
        <v>950</v>
      </c>
      <c r="K38" s="48">
        <f>'w zł. '!K38/1000</f>
        <v>300</v>
      </c>
      <c r="L38" s="48">
        <f>'w zł. '!L38/1000</f>
        <v>0</v>
      </c>
      <c r="M38" s="48">
        <f>'w zł. '!M38/1000</f>
        <v>0</v>
      </c>
      <c r="N38" s="48">
        <f>'w zł. '!N38/1000</f>
        <v>0</v>
      </c>
      <c r="O38" s="48">
        <f>'w zł. '!O38/1000</f>
        <v>0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</row>
    <row r="39" spans="1:111" s="17" customFormat="1" ht="19.5" customHeight="1">
      <c r="A39" s="36" t="s">
        <v>41</v>
      </c>
      <c r="B39" s="37" t="s">
        <v>72</v>
      </c>
      <c r="C39" s="48">
        <f>'w zł. '!C39/1000</f>
        <v>0</v>
      </c>
      <c r="D39" s="48">
        <f>'w zł. '!D39/1000</f>
        <v>0</v>
      </c>
      <c r="E39" s="48">
        <f>'w zł. '!E39/1000</f>
        <v>0</v>
      </c>
      <c r="F39" s="48">
        <f>'w zł. '!F39/1000</f>
        <v>0</v>
      </c>
      <c r="G39" s="48">
        <f>'w zł. '!G39/1000</f>
        <v>0</v>
      </c>
      <c r="H39" s="48">
        <f>'w zł. '!H39/1000</f>
        <v>0</v>
      </c>
      <c r="I39" s="48">
        <f>'w zł. '!I39/1000</f>
        <v>0</v>
      </c>
      <c r="J39" s="48">
        <f>'w zł. '!J39/1000</f>
        <v>0</v>
      </c>
      <c r="K39" s="48">
        <f>'w zł. '!K39/1000</f>
        <v>0</v>
      </c>
      <c r="L39" s="48">
        <f>'w zł. '!L39/1000</f>
        <v>0</v>
      </c>
      <c r="M39" s="48">
        <f>'w zł. '!M39/1000</f>
        <v>0</v>
      </c>
      <c r="N39" s="48">
        <f>'w zł. '!N39/1000</f>
        <v>0</v>
      </c>
      <c r="O39" s="48">
        <f>'w zł. '!O39/1000</f>
        <v>0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</row>
    <row r="40" spans="1:111" s="17" customFormat="1" ht="19.5" customHeight="1">
      <c r="A40" s="36" t="s">
        <v>42</v>
      </c>
      <c r="B40" s="37" t="s">
        <v>73</v>
      </c>
      <c r="C40" s="48">
        <f>'w zł. '!C40/1000</f>
        <v>0</v>
      </c>
      <c r="D40" s="48">
        <f>'w zł. '!D40/1000</f>
        <v>0</v>
      </c>
      <c r="E40" s="48">
        <f>'w zł. '!E40/1000</f>
        <v>0</v>
      </c>
      <c r="F40" s="48">
        <f>'w zł. '!F40/1000</f>
        <v>0</v>
      </c>
      <c r="G40" s="48">
        <f>'w zł. '!G40/1000</f>
        <v>0</v>
      </c>
      <c r="H40" s="48">
        <f>'w zł. '!H40/1000</f>
        <v>0</v>
      </c>
      <c r="I40" s="48">
        <f>'w zł. '!I40/1000</f>
        <v>0</v>
      </c>
      <c r="J40" s="48">
        <f>'w zł. '!J40/1000</f>
        <v>0</v>
      </c>
      <c r="K40" s="48">
        <f>'w zł. '!K40/1000</f>
        <v>0</v>
      </c>
      <c r="L40" s="48">
        <f>'w zł. '!L40/1000</f>
        <v>0</v>
      </c>
      <c r="M40" s="48">
        <f>'w zł. '!M40/1000</f>
        <v>0</v>
      </c>
      <c r="N40" s="48">
        <f>'w zł. '!N40/1000</f>
        <v>0</v>
      </c>
      <c r="O40" s="48">
        <f>'w zł. '!O40/1000</f>
        <v>0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</row>
    <row r="41" spans="1:111" s="17" customFormat="1" ht="19.5" customHeight="1">
      <c r="A41" s="36" t="s">
        <v>43</v>
      </c>
      <c r="B41" s="37" t="s">
        <v>74</v>
      </c>
      <c r="C41" s="48">
        <f>'w zł. '!C41/1000</f>
        <v>722.024</v>
      </c>
      <c r="D41" s="48">
        <f>'w zł. '!D41/1000</f>
        <v>371.724</v>
      </c>
      <c r="E41" s="48">
        <f>'w zł. '!E41/1000</f>
        <v>0</v>
      </c>
      <c r="F41" s="48">
        <f>'w zł. '!F41/1000</f>
        <v>0</v>
      </c>
      <c r="G41" s="48">
        <f>'w zł. '!G41/1000</f>
        <v>0</v>
      </c>
      <c r="H41" s="48">
        <f>'w zł. '!H41/1000</f>
        <v>0</v>
      </c>
      <c r="I41" s="48">
        <f>'w zł. '!I41/1000</f>
        <v>0</v>
      </c>
      <c r="J41" s="48">
        <f>'w zł. '!J41/1000</f>
        <v>0</v>
      </c>
      <c r="K41" s="48">
        <f>'w zł. '!K41/1000</f>
        <v>0</v>
      </c>
      <c r="L41" s="48">
        <f>'w zł. '!L41/1000</f>
        <v>0</v>
      </c>
      <c r="M41" s="48">
        <f>'w zł. '!M41/1000</f>
        <v>0</v>
      </c>
      <c r="N41" s="48">
        <f>'w zł. '!N41/1000</f>
        <v>0</v>
      </c>
      <c r="O41" s="48">
        <f>'w zł. '!O41/1000</f>
        <v>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</row>
    <row r="42" spans="1:111" s="17" customFormat="1" ht="19.5" customHeight="1">
      <c r="A42" s="36" t="s">
        <v>44</v>
      </c>
      <c r="B42" s="37" t="s">
        <v>75</v>
      </c>
      <c r="C42" s="48">
        <f>'w zł. '!C42/1000</f>
        <v>0</v>
      </c>
      <c r="D42" s="48">
        <f>'w zł. '!D42/1000</f>
        <v>0</v>
      </c>
      <c r="E42" s="48">
        <f>'w zł. '!E42/1000</f>
        <v>0</v>
      </c>
      <c r="F42" s="48">
        <f>'w zł. '!F42/1000</f>
        <v>0</v>
      </c>
      <c r="G42" s="48">
        <f>'w zł. '!G42/1000</f>
        <v>0</v>
      </c>
      <c r="H42" s="48">
        <f>'w zł. '!H42/1000</f>
        <v>0</v>
      </c>
      <c r="I42" s="48">
        <f>'w zł. '!I42/1000</f>
        <v>0</v>
      </c>
      <c r="J42" s="48">
        <f>'w zł. '!J42/1000</f>
        <v>0</v>
      </c>
      <c r="K42" s="48">
        <f>'w zł. '!K42/1000</f>
        <v>0</v>
      </c>
      <c r="L42" s="48">
        <f>'w zł. '!L42/1000</f>
        <v>0</v>
      </c>
      <c r="M42" s="48">
        <f>'w zł. '!M42/1000</f>
        <v>0</v>
      </c>
      <c r="N42" s="48">
        <f>'w zł. '!N42/1000</f>
        <v>0</v>
      </c>
      <c r="O42" s="48">
        <f>'w zł. '!O42/1000</f>
        <v>0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</row>
    <row r="43" spans="1:111" s="17" customFormat="1" ht="19.5" customHeight="1">
      <c r="A43" s="36" t="s">
        <v>45</v>
      </c>
      <c r="B43" s="37" t="s">
        <v>76</v>
      </c>
      <c r="C43" s="48">
        <f>'w zł. '!C43/1000</f>
        <v>0</v>
      </c>
      <c r="D43" s="48">
        <f>'w zł. '!D43/1000</f>
        <v>0</v>
      </c>
      <c r="E43" s="48">
        <f>'w zł. '!E43/1000</f>
        <v>0</v>
      </c>
      <c r="F43" s="48">
        <f>'w zł. '!F43/1000</f>
        <v>0</v>
      </c>
      <c r="G43" s="48">
        <f>'w zł. '!G43/1000</f>
        <v>0</v>
      </c>
      <c r="H43" s="48">
        <f>'w zł. '!H43/1000</f>
        <v>0</v>
      </c>
      <c r="I43" s="48">
        <f>'w zł. '!I43/1000</f>
        <v>0</v>
      </c>
      <c r="J43" s="48">
        <f>'w zł. '!J43/1000</f>
        <v>0</v>
      </c>
      <c r="K43" s="48">
        <f>'w zł. '!K43/1000</f>
        <v>0</v>
      </c>
      <c r="L43" s="48">
        <f>'w zł. '!L43/1000</f>
        <v>0</v>
      </c>
      <c r="M43" s="48">
        <f>'w zł. '!M43/1000</f>
        <v>0</v>
      </c>
      <c r="N43" s="48">
        <f>'w zł. '!N43/1000</f>
        <v>0</v>
      </c>
      <c r="O43" s="48">
        <f>'w zł. '!O43/1000</f>
        <v>0</v>
      </c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</row>
    <row r="44" spans="1:111" s="17" customFormat="1" ht="19.5" customHeight="1">
      <c r="A44" s="36" t="s">
        <v>79</v>
      </c>
      <c r="B44" s="37" t="s">
        <v>77</v>
      </c>
      <c r="C44" s="48">
        <f>'w zł. '!C44/1000</f>
        <v>722.024</v>
      </c>
      <c r="D44" s="48">
        <f>'w zł. '!D44/1000</f>
        <v>371.724</v>
      </c>
      <c r="E44" s="48">
        <f>'w zł. '!E44/1000</f>
        <v>0</v>
      </c>
      <c r="F44" s="48">
        <f>'w zł. '!F44/1000</f>
        <v>0</v>
      </c>
      <c r="G44" s="48">
        <f>'w zł. '!G44/1000</f>
        <v>0</v>
      </c>
      <c r="H44" s="48">
        <f>'w zł. '!H44/1000</f>
        <v>0</v>
      </c>
      <c r="I44" s="48">
        <f>'w zł. '!I44/1000</f>
        <v>0</v>
      </c>
      <c r="J44" s="48">
        <f>'w zł. '!J44/1000</f>
        <v>0</v>
      </c>
      <c r="K44" s="48">
        <f>'w zł. '!K44/1000</f>
        <v>0</v>
      </c>
      <c r="L44" s="48">
        <f>'w zł. '!L44/1000</f>
        <v>0</v>
      </c>
      <c r="M44" s="48">
        <f>'w zł. '!M44/1000</f>
        <v>0</v>
      </c>
      <c r="N44" s="48">
        <f>'w zł. '!N44/1000</f>
        <v>0</v>
      </c>
      <c r="O44" s="48">
        <f>'w zł. '!O44/1000</f>
        <v>0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</row>
    <row r="45" spans="1:111" s="17" customFormat="1" ht="19.5" customHeight="1">
      <c r="A45" s="59" t="s">
        <v>80</v>
      </c>
      <c r="B45" s="37" t="s">
        <v>78</v>
      </c>
      <c r="C45" s="48">
        <f>'w zł. '!C45/1000</f>
        <v>0</v>
      </c>
      <c r="D45" s="48">
        <f>'w zł. '!D45/1000</f>
        <v>0</v>
      </c>
      <c r="E45" s="48">
        <f>'w zł. '!E45/1000</f>
        <v>0</v>
      </c>
      <c r="F45" s="48">
        <f>'w zł. '!F45/1000</f>
        <v>0</v>
      </c>
      <c r="G45" s="48">
        <f>'w zł. '!G45/1000</f>
        <v>0</v>
      </c>
      <c r="H45" s="48">
        <f>'w zł. '!H45/1000</f>
        <v>0</v>
      </c>
      <c r="I45" s="48">
        <f>'w zł. '!I45/1000</f>
        <v>0</v>
      </c>
      <c r="J45" s="48">
        <f>'w zł. '!J45/1000</f>
        <v>0</v>
      </c>
      <c r="K45" s="48">
        <f>'w zł. '!K45/1000</f>
        <v>0</v>
      </c>
      <c r="L45" s="48">
        <f>'w zł. '!L45/1000</f>
        <v>0</v>
      </c>
      <c r="M45" s="48">
        <f>'w zł. '!M45/1000</f>
        <v>0</v>
      </c>
      <c r="N45" s="48">
        <f>'w zł. '!N45/1000</f>
        <v>0</v>
      </c>
      <c r="O45" s="48">
        <f>'w zł. '!O45/1000</f>
        <v>0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</row>
    <row r="46" spans="1:111" s="17" customFormat="1" ht="19.5" customHeight="1">
      <c r="A46" s="59"/>
      <c r="B46" s="37" t="s">
        <v>89</v>
      </c>
      <c r="C46" s="48">
        <f>'w zł. '!C46/1000</f>
        <v>0</v>
      </c>
      <c r="D46" s="48">
        <f>'w zł. '!D46/1000</f>
        <v>0</v>
      </c>
      <c r="E46" s="48">
        <f>'w zł. '!E46/1000</f>
        <v>0</v>
      </c>
      <c r="F46" s="48">
        <f>'w zł. '!F46/1000</f>
        <v>0</v>
      </c>
      <c r="G46" s="48">
        <f>'w zł. '!G46/1000</f>
        <v>0</v>
      </c>
      <c r="H46" s="48">
        <f>'w zł. '!H46/1000</f>
        <v>0</v>
      </c>
      <c r="I46" s="48">
        <f>'w zł. '!I46/1000</f>
        <v>0</v>
      </c>
      <c r="J46" s="48">
        <f>'w zł. '!J46/1000</f>
        <v>0</v>
      </c>
      <c r="K46" s="48">
        <f>'w zł. '!K46/1000</f>
        <v>0</v>
      </c>
      <c r="L46" s="48">
        <f>'w zł. '!L46/1000</f>
        <v>0</v>
      </c>
      <c r="M46" s="48">
        <f>'w zł. '!M46/1000</f>
        <v>0</v>
      </c>
      <c r="N46" s="48">
        <f>'w zł. '!N46/1000</f>
        <v>0</v>
      </c>
      <c r="O46" s="48">
        <f>'w zł. '!O46/1000</f>
        <v>0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</row>
    <row r="47" spans="1:111" s="17" customFormat="1" ht="19.5" customHeight="1">
      <c r="A47" s="59"/>
      <c r="B47" s="37" t="s">
        <v>90</v>
      </c>
      <c r="C47" s="48">
        <f>'w zł. '!C47/1000</f>
        <v>0</v>
      </c>
      <c r="D47" s="48">
        <f>'w zł. '!D47/1000</f>
        <v>0</v>
      </c>
      <c r="E47" s="48">
        <f>'w zł. '!E47/1000</f>
        <v>0</v>
      </c>
      <c r="F47" s="48">
        <f>'w zł. '!F47/1000</f>
        <v>0</v>
      </c>
      <c r="G47" s="48">
        <f>'w zł. '!G47/1000</f>
        <v>0</v>
      </c>
      <c r="H47" s="48">
        <f>'w zł. '!H47/1000</f>
        <v>0</v>
      </c>
      <c r="I47" s="48">
        <f>'w zł. '!I47/1000</f>
        <v>0</v>
      </c>
      <c r="J47" s="48">
        <f>'w zł. '!J47/1000</f>
        <v>0</v>
      </c>
      <c r="K47" s="48">
        <f>'w zł. '!K47/1000</f>
        <v>0</v>
      </c>
      <c r="L47" s="48">
        <f>'w zł. '!L47/1000</f>
        <v>0</v>
      </c>
      <c r="M47" s="48">
        <f>'w zł. '!M47/1000</f>
        <v>0</v>
      </c>
      <c r="N47" s="48">
        <f>'w zł. '!N47/1000</f>
        <v>0</v>
      </c>
      <c r="O47" s="48">
        <f>'w zł. '!O47/1000</f>
        <v>0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</row>
    <row r="48" spans="1:111" s="17" customFormat="1" ht="19.5" customHeight="1">
      <c r="A48" s="59"/>
      <c r="B48" s="37" t="s">
        <v>91</v>
      </c>
      <c r="C48" s="48">
        <f>'w zł. '!C48/1000</f>
        <v>0</v>
      </c>
      <c r="D48" s="48">
        <f>'w zł. '!D48/1000</f>
        <v>0</v>
      </c>
      <c r="E48" s="48">
        <f>'w zł. '!E48/1000</f>
        <v>0</v>
      </c>
      <c r="F48" s="48">
        <f>'w zł. '!F48/1000</f>
        <v>0</v>
      </c>
      <c r="G48" s="48">
        <f>'w zł. '!G48/1000</f>
        <v>0</v>
      </c>
      <c r="H48" s="48">
        <f>'w zł. '!H48/1000</f>
        <v>0</v>
      </c>
      <c r="I48" s="48">
        <f>'w zł. '!I48/1000</f>
        <v>0</v>
      </c>
      <c r="J48" s="48">
        <f>'w zł. '!J48/1000</f>
        <v>0</v>
      </c>
      <c r="K48" s="48">
        <f>'w zł. '!K48/1000</f>
        <v>0</v>
      </c>
      <c r="L48" s="48">
        <f>'w zł. '!L48/1000</f>
        <v>0</v>
      </c>
      <c r="M48" s="48">
        <f>'w zł. '!M48/1000</f>
        <v>0</v>
      </c>
      <c r="N48" s="48">
        <f>'w zł. '!N48/1000</f>
        <v>0</v>
      </c>
      <c r="O48" s="48">
        <f>'w zł. '!O48/1000</f>
        <v>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</row>
    <row r="49" spans="1:111" s="27" customFormat="1" ht="19.5" customHeight="1">
      <c r="A49" s="39" t="s">
        <v>81</v>
      </c>
      <c r="B49" s="40" t="s">
        <v>92</v>
      </c>
      <c r="C49" s="47">
        <f aca="true" t="shared" si="0" ref="C49:K49">((C36-C45)/C13)</f>
        <v>0.12440706118750841</v>
      </c>
      <c r="D49" s="47">
        <f t="shared" si="0"/>
        <v>0.21506660893908108</v>
      </c>
      <c r="E49" s="47">
        <f t="shared" si="0"/>
        <v>0.4191849000738175</v>
      </c>
      <c r="F49" s="47">
        <f t="shared" si="0"/>
        <v>0.47841218433156435</v>
      </c>
      <c r="G49" s="47">
        <f t="shared" si="0"/>
        <v>0.42235883424408016</v>
      </c>
      <c r="H49" s="47">
        <f t="shared" si="0"/>
        <v>0.36831672559734274</v>
      </c>
      <c r="I49" s="47">
        <f t="shared" si="0"/>
        <v>0.3151398433054668</v>
      </c>
      <c r="J49" s="47">
        <f t="shared" si="0"/>
        <v>0.2596120837624442</v>
      </c>
      <c r="K49" s="47">
        <f t="shared" si="0"/>
        <v>0.20193521245267143</v>
      </c>
      <c r="L49" s="47">
        <f>((L36-L45)/L13)</f>
        <v>0.14435966178593523</v>
      </c>
      <c r="M49" s="47">
        <f>((M36-M45)/M13)</f>
        <v>0.09704811969268096</v>
      </c>
      <c r="N49" s="47">
        <f>((N36-N45)/N13)</f>
        <v>0.047573739295908656</v>
      </c>
      <c r="O49" s="47">
        <f>((O36-O45)/O13)</f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25"/>
      <c r="AS49" s="25"/>
      <c r="AT49" s="25"/>
      <c r="AU49" s="25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</row>
    <row r="50" spans="1:111" s="27" customFormat="1" ht="19.5" customHeight="1">
      <c r="A50" s="39" t="s">
        <v>82</v>
      </c>
      <c r="B50" s="40" t="s">
        <v>93</v>
      </c>
      <c r="C50" s="50">
        <f>C51+C52+C53+C54+C55</f>
        <v>294.281</v>
      </c>
      <c r="D50" s="50">
        <f>D51+D52+D53+D54+D55</f>
        <v>380.883</v>
      </c>
      <c r="E50" s="50">
        <f aca="true" t="shared" si="1" ref="E50:K50">E51+E52+E53+E54+E55</f>
        <v>1031</v>
      </c>
      <c r="F50" s="50">
        <f t="shared" si="1"/>
        <v>1490</v>
      </c>
      <c r="G50" s="50">
        <f t="shared" si="1"/>
        <v>1595</v>
      </c>
      <c r="H50" s="50">
        <f t="shared" si="1"/>
        <v>1540</v>
      </c>
      <c r="I50" s="50">
        <f t="shared" si="1"/>
        <v>1500</v>
      </c>
      <c r="J50" s="50">
        <f t="shared" si="1"/>
        <v>1562</v>
      </c>
      <c r="K50" s="50">
        <f t="shared" si="1"/>
        <v>1599</v>
      </c>
      <c r="L50" s="50">
        <f>L51+L52+L53+L54+L55</f>
        <v>1588</v>
      </c>
      <c r="M50" s="50">
        <f>M51+M52+M53+M54+M55</f>
        <v>1310</v>
      </c>
      <c r="N50" s="50">
        <f>N51+N52+N53+N54+N55</f>
        <v>1344</v>
      </c>
      <c r="O50" s="50">
        <f>O51+O52+O53+O54+O55</f>
        <v>1272</v>
      </c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</row>
    <row r="51" spans="1:111" s="17" customFormat="1" ht="19.5" customHeight="1">
      <c r="A51" s="36" t="s">
        <v>83</v>
      </c>
      <c r="B51" s="37" t="s">
        <v>94</v>
      </c>
      <c r="C51" s="48">
        <f>'w zł. '!C51/1000</f>
        <v>294.281</v>
      </c>
      <c r="D51" s="48">
        <f>'w zł. '!D51/1000</f>
        <v>380.883</v>
      </c>
      <c r="E51" s="48">
        <f>'w zł. '!E51/1000</f>
        <v>1031</v>
      </c>
      <c r="F51" s="48">
        <f>'w zł. '!F51/1000</f>
        <v>978</v>
      </c>
      <c r="G51" s="48">
        <f>'w zł. '!G51/1000</f>
        <v>1235</v>
      </c>
      <c r="H51" s="48">
        <f>'w zł. '!H51/1000</f>
        <v>1180</v>
      </c>
      <c r="I51" s="48">
        <f>'w zł. '!I51/1000</f>
        <v>740</v>
      </c>
      <c r="J51" s="48">
        <f>'w zł. '!J51/1000</f>
        <v>726</v>
      </c>
      <c r="K51" s="48">
        <f>'w zł. '!K51/1000</f>
        <v>693</v>
      </c>
      <c r="L51" s="48">
        <f>'w zł. '!L51/1000</f>
        <v>318</v>
      </c>
      <c r="M51" s="48">
        <f>'w zł. '!M51/1000</f>
        <v>0</v>
      </c>
      <c r="N51" s="48">
        <f>'w zł. '!N51/1000</f>
        <v>0</v>
      </c>
      <c r="O51" s="48">
        <f>'w zł. '!O51/1000</f>
        <v>0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</row>
    <row r="52" spans="1:111" s="17" customFormat="1" ht="19.5" customHeight="1">
      <c r="A52" s="36" t="s">
        <v>84</v>
      </c>
      <c r="B52" s="37" t="s">
        <v>95</v>
      </c>
      <c r="C52" s="48">
        <f>'w zł. '!C52/1000</f>
        <v>0</v>
      </c>
      <c r="D52" s="48">
        <f>'w zł. '!D52/1000</f>
        <v>0</v>
      </c>
      <c r="E52" s="48">
        <f>'w zł. '!E52/1000</f>
        <v>0</v>
      </c>
      <c r="F52" s="48">
        <f>'w zł. '!F52/1000</f>
        <v>0</v>
      </c>
      <c r="G52" s="48">
        <f>'w zł. '!G52/1000</f>
        <v>0</v>
      </c>
      <c r="H52" s="48">
        <f>'w zł. '!H52/1000</f>
        <v>0</v>
      </c>
      <c r="I52" s="48">
        <f>'w zł. '!I52/1000</f>
        <v>0</v>
      </c>
      <c r="J52" s="48">
        <f>'w zł. '!J52/1000</f>
        <v>0</v>
      </c>
      <c r="K52" s="48">
        <f>'w zł. '!K52/1000</f>
        <v>0</v>
      </c>
      <c r="L52" s="48">
        <f>'w zł. '!L52/1000</f>
        <v>0</v>
      </c>
      <c r="M52" s="48">
        <f>'w zł. '!M52/1000</f>
        <v>0</v>
      </c>
      <c r="N52" s="48">
        <f>'w zł. '!N52/1000</f>
        <v>0</v>
      </c>
      <c r="O52" s="48">
        <f>'w zł. '!O52/1000</f>
        <v>0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</row>
    <row r="53" spans="1:111" s="17" customFormat="1" ht="19.5" customHeight="1">
      <c r="A53" s="36" t="s">
        <v>85</v>
      </c>
      <c r="B53" s="37" t="s">
        <v>96</v>
      </c>
      <c r="C53" s="48">
        <f>'w zł. '!C53/1000</f>
        <v>0</v>
      </c>
      <c r="D53" s="48">
        <f>'w zł. '!D53/1000</f>
        <v>0</v>
      </c>
      <c r="E53" s="48">
        <f>'w zł. '!E53/1000</f>
        <v>0</v>
      </c>
      <c r="F53" s="48">
        <f>'w zł. '!F53/1000</f>
        <v>0</v>
      </c>
      <c r="G53" s="48">
        <f>'w zł. '!G53/1000</f>
        <v>0</v>
      </c>
      <c r="H53" s="48">
        <f>'w zł. '!H53/1000</f>
        <v>0</v>
      </c>
      <c r="I53" s="48">
        <f>'w zł. '!I53/1000</f>
        <v>0</v>
      </c>
      <c r="J53" s="48">
        <f>'w zł. '!J53/1000</f>
        <v>0</v>
      </c>
      <c r="K53" s="48">
        <f>'w zł. '!K53/1000</f>
        <v>0</v>
      </c>
      <c r="L53" s="48">
        <f>'w zł. '!L53/1000</f>
        <v>0</v>
      </c>
      <c r="M53" s="48">
        <f>'w zł. '!M53/1000</f>
        <v>0</v>
      </c>
      <c r="N53" s="48">
        <f>'w zł. '!N53/1000</f>
        <v>0</v>
      </c>
      <c r="O53" s="48">
        <f>'w zł. '!O53/1000</f>
        <v>0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</row>
    <row r="54" spans="1:111" s="17" customFormat="1" ht="19.5" customHeight="1">
      <c r="A54" s="36" t="s">
        <v>86</v>
      </c>
      <c r="B54" s="37" t="s">
        <v>97</v>
      </c>
      <c r="C54" s="48">
        <f>'w zł. '!C54/1000</f>
        <v>0</v>
      </c>
      <c r="D54" s="48">
        <f>'w zł. '!D54/1000</f>
        <v>0</v>
      </c>
      <c r="E54" s="48">
        <f>'w zł. '!E54/1000</f>
        <v>0</v>
      </c>
      <c r="F54" s="48">
        <f>'w zł. '!F54/1000</f>
        <v>512</v>
      </c>
      <c r="G54" s="48">
        <f>'w zł. '!G54/1000</f>
        <v>360</v>
      </c>
      <c r="H54" s="48">
        <f>'w zł. '!H54/1000</f>
        <v>360</v>
      </c>
      <c r="I54" s="48">
        <f>'w zł. '!I54/1000</f>
        <v>760</v>
      </c>
      <c r="J54" s="48">
        <f>'w zł. '!J54/1000</f>
        <v>836</v>
      </c>
      <c r="K54" s="48">
        <f>'w zł. '!K54/1000</f>
        <v>906</v>
      </c>
      <c r="L54" s="48">
        <f>'w zł. '!L54/1000</f>
        <v>1270</v>
      </c>
      <c r="M54" s="48">
        <f>'w zł. '!M54/1000</f>
        <v>1310</v>
      </c>
      <c r="N54" s="48">
        <f>'w zł. '!N54/1000</f>
        <v>1344</v>
      </c>
      <c r="O54" s="48">
        <f>'w zł. '!O54/1000</f>
        <v>1272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</row>
    <row r="55" spans="1:47" s="17" customFormat="1" ht="19.5" customHeight="1">
      <c r="A55" s="59" t="s">
        <v>87</v>
      </c>
      <c r="B55" s="37" t="s">
        <v>98</v>
      </c>
      <c r="C55" s="48">
        <f>'w zł. '!C55/1000</f>
        <v>0</v>
      </c>
      <c r="D55" s="48">
        <f>'w zł. '!D55/1000</f>
        <v>0</v>
      </c>
      <c r="E55" s="48">
        <f>'w zł. '!E55/1000</f>
        <v>0</v>
      </c>
      <c r="F55" s="48">
        <f>'w zł. '!F55/1000</f>
        <v>0</v>
      </c>
      <c r="G55" s="48">
        <f>'w zł. '!G55/1000</f>
        <v>0</v>
      </c>
      <c r="H55" s="48">
        <f>'w zł. '!H55/1000</f>
        <v>0</v>
      </c>
      <c r="I55" s="48">
        <f>'w zł. '!I55/1000</f>
        <v>0</v>
      </c>
      <c r="J55" s="48">
        <f>'w zł. '!J55/1000</f>
        <v>0</v>
      </c>
      <c r="K55" s="48">
        <f>'w zł. '!K55/1000</f>
        <v>0</v>
      </c>
      <c r="L55" s="48">
        <f>'w zł. '!L55/1000</f>
        <v>0</v>
      </c>
      <c r="M55" s="48">
        <f>'w zł. '!M55/1000</f>
        <v>0</v>
      </c>
      <c r="N55" s="48">
        <f>'w zł. '!N55/1000</f>
        <v>0</v>
      </c>
      <c r="O55" s="48">
        <f>'w zł. '!O55/1000</f>
        <v>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</row>
    <row r="56" spans="1:47" s="17" customFormat="1" ht="19.5" customHeight="1">
      <c r="A56" s="59"/>
      <c r="B56" s="37" t="s">
        <v>99</v>
      </c>
      <c r="C56" s="48">
        <f>'w zł. '!C56/1000</f>
        <v>0</v>
      </c>
      <c r="D56" s="48">
        <f>'w zł. '!D56/1000</f>
        <v>0</v>
      </c>
      <c r="E56" s="48">
        <f>'w zł. '!E56/1000</f>
        <v>0</v>
      </c>
      <c r="F56" s="48">
        <f>'w zł. '!F56/1000</f>
        <v>0</v>
      </c>
      <c r="G56" s="48">
        <f>'w zł. '!G56/1000</f>
        <v>0</v>
      </c>
      <c r="H56" s="48">
        <f>'w zł. '!H56/1000</f>
        <v>0</v>
      </c>
      <c r="I56" s="48">
        <f>'w zł. '!I56/1000</f>
        <v>0</v>
      </c>
      <c r="J56" s="48">
        <f>'w zł. '!J56/1000</f>
        <v>0</v>
      </c>
      <c r="K56" s="48">
        <f>'w zł. '!K56/1000</f>
        <v>0</v>
      </c>
      <c r="L56" s="48">
        <f>'w zł. '!L56/1000</f>
        <v>0</v>
      </c>
      <c r="M56" s="48">
        <f>'w zł. '!M56/1000</f>
        <v>0</v>
      </c>
      <c r="N56" s="48">
        <f>'w zł. '!N56/1000</f>
        <v>0</v>
      </c>
      <c r="O56" s="48">
        <f>'w zł. '!O56/1000</f>
        <v>0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</row>
    <row r="57" spans="1:47" s="17" customFormat="1" ht="19.5" customHeight="1">
      <c r="A57" s="59"/>
      <c r="B57" s="37" t="s">
        <v>100</v>
      </c>
      <c r="C57" s="48">
        <f>'w zł. '!C57/1000</f>
        <v>0</v>
      </c>
      <c r="D57" s="48">
        <f>'w zł. '!D57/1000</f>
        <v>0</v>
      </c>
      <c r="E57" s="48">
        <f>'w zł. '!E57/1000</f>
        <v>0</v>
      </c>
      <c r="F57" s="48">
        <f>'w zł. '!F57/1000</f>
        <v>0</v>
      </c>
      <c r="G57" s="48">
        <f>'w zł. '!G57/1000</f>
        <v>0</v>
      </c>
      <c r="H57" s="48">
        <f>'w zł. '!H57/1000</f>
        <v>0</v>
      </c>
      <c r="I57" s="48">
        <f>'w zł. '!I57/1000</f>
        <v>0</v>
      </c>
      <c r="J57" s="48">
        <f>'w zł. '!J57/1000</f>
        <v>0</v>
      </c>
      <c r="K57" s="48">
        <f>'w zł. '!K57/1000</f>
        <v>0</v>
      </c>
      <c r="L57" s="48">
        <f>'w zł. '!L57/1000</f>
        <v>0</v>
      </c>
      <c r="M57" s="48">
        <f>'w zł. '!M57/1000</f>
        <v>0</v>
      </c>
      <c r="N57" s="48">
        <f>'w zł. '!N57/1000</f>
        <v>0</v>
      </c>
      <c r="O57" s="48">
        <f>'w zł. '!O57/1000</f>
        <v>0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</row>
    <row r="58" spans="1:47" s="17" customFormat="1" ht="19.5" customHeight="1">
      <c r="A58" s="59"/>
      <c r="B58" s="37" t="s">
        <v>101</v>
      </c>
      <c r="C58" s="48">
        <f>'w zł. '!C58/1000</f>
        <v>0</v>
      </c>
      <c r="D58" s="48">
        <f>'w zł. '!D58/1000</f>
        <v>0</v>
      </c>
      <c r="E58" s="48">
        <f>'w zł. '!E58/1000</f>
        <v>0</v>
      </c>
      <c r="F58" s="48">
        <f>'w zł. '!F58/1000</f>
        <v>0</v>
      </c>
      <c r="G58" s="48">
        <f>'w zł. '!G58/1000</f>
        <v>0</v>
      </c>
      <c r="H58" s="48">
        <f>'w zł. '!H58/1000</f>
        <v>0</v>
      </c>
      <c r="I58" s="48">
        <f>'w zł. '!I58/1000</f>
        <v>0</v>
      </c>
      <c r="J58" s="48">
        <f>'w zł. '!J58/1000</f>
        <v>0</v>
      </c>
      <c r="K58" s="48">
        <f>'w zł. '!K58/1000</f>
        <v>0</v>
      </c>
      <c r="L58" s="48">
        <f>'w zł. '!L58/1000</f>
        <v>0</v>
      </c>
      <c r="M58" s="48">
        <f>'w zł. '!M58/1000</f>
        <v>0</v>
      </c>
      <c r="N58" s="48">
        <f>'w zł. '!N58/1000</f>
        <v>0</v>
      </c>
      <c r="O58" s="48">
        <f>'w zł. '!O58/1000</f>
        <v>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</row>
    <row r="59" spans="1:47" s="27" customFormat="1" ht="19.5" customHeight="1">
      <c r="A59" s="39" t="s">
        <v>88</v>
      </c>
      <c r="B59" s="40" t="s">
        <v>102</v>
      </c>
      <c r="C59" s="47">
        <f aca="true" t="shared" si="2" ref="C59:K59">((C50-C55)/C13)</f>
        <v>0.013076580922067343</v>
      </c>
      <c r="D59" s="47">
        <f>((D50-D55)/D13)</f>
        <v>0.018466508384479295</v>
      </c>
      <c r="E59" s="47">
        <f t="shared" si="2"/>
        <v>0.0468487405936158</v>
      </c>
      <c r="F59" s="47">
        <f t="shared" si="2"/>
        <v>0.06920719948097387</v>
      </c>
      <c r="G59" s="47">
        <f t="shared" si="2"/>
        <v>0.072632058287796</v>
      </c>
      <c r="H59" s="47">
        <f t="shared" si="2"/>
        <v>0.06875245544483731</v>
      </c>
      <c r="I59" s="47">
        <f t="shared" si="2"/>
        <v>0.06565413402197225</v>
      </c>
      <c r="J59" s="47">
        <f t="shared" si="2"/>
        <v>0.06702711980775833</v>
      </c>
      <c r="K59" s="47">
        <f t="shared" si="2"/>
        <v>0.06726966764829617</v>
      </c>
      <c r="L59" s="47">
        <f>((L50-L55)/L13)</f>
        <v>0.06549804083316148</v>
      </c>
      <c r="M59" s="47">
        <f>((M50-M55)/M13)</f>
        <v>0.05297209866558836</v>
      </c>
      <c r="N59" s="47">
        <f>((N50-N55)/N13)</f>
        <v>0.0532825880114177</v>
      </c>
      <c r="O59" s="47">
        <f>((O50-O55)/O13)</f>
        <v>0.049440298507462684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</row>
    <row r="60" spans="3:47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3:47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3:47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3:47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</row>
    <row r="64" spans="3:47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3:47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3:47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3:47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3:47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3:47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3:47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3:47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3:47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3:47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3:47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3:47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3:47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3:47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3:47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3:47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3:47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3:47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3:47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3:47" ht="12.7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3:47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3:47" ht="12.7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3:47" ht="12.7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3:47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3:47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3:47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3:47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3:47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3:47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3:47" ht="12.7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3:47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3:47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3:47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3:47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3:47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3:47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3:47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3:47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3:47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3:47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3:47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3:47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3:47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3:47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3:47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3:47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3:47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3:47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3:47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3:47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3:47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3:47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3:47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3:47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3:47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3:47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3:47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3:47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3:47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3:47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3:47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3:47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3:47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3:47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3:47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3:47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3:47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3:47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3:47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3:47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3:47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3:47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3:47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3:47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3:47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3:47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3:47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3:47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3:47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3:47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3:47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3:47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</row>
    <row r="146" spans="3:47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</row>
    <row r="147" spans="3:47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</row>
    <row r="148" spans="3:47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</row>
    <row r="149" spans="3:47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</row>
    <row r="150" spans="3:47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</row>
    <row r="151" spans="3:47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</row>
    <row r="152" spans="3:47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</row>
    <row r="153" spans="3:47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</row>
    <row r="154" spans="3:47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3:47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</row>
    <row r="156" spans="3:47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</row>
    <row r="157" spans="3:47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</row>
    <row r="158" spans="3:47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</row>
    <row r="159" spans="3:47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pans="3:47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</row>
    <row r="161" spans="3:47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3:47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</row>
    <row r="163" spans="3:47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</row>
    <row r="164" spans="3:47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</row>
    <row r="165" spans="3:47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</row>
    <row r="166" spans="3:47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</row>
    <row r="167" spans="3:47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</row>
    <row r="168" spans="3:47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</row>
    <row r="169" spans="3:47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</row>
    <row r="170" spans="3:47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</row>
    <row r="171" spans="3:47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3:47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</row>
    <row r="173" spans="3:47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</row>
    <row r="174" spans="3:47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</row>
    <row r="175" spans="3:47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</row>
    <row r="176" spans="3:47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</row>
    <row r="177" spans="3:47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</row>
    <row r="178" spans="3:47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3:47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</row>
    <row r="180" spans="3:47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</row>
    <row r="181" spans="3:47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</row>
    <row r="182" spans="3:47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</row>
    <row r="183" spans="3:47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</row>
    <row r="184" spans="3:47" ht="12.7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</row>
    <row r="185" spans="3:47" ht="12.7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</row>
    <row r="186" spans="3:47" ht="12.7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</row>
    <row r="187" spans="3:47" ht="12.7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</row>
    <row r="188" spans="3:47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</row>
    <row r="189" spans="3:47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</row>
    <row r="190" spans="3:47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</row>
    <row r="191" spans="3:47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</row>
    <row r="192" spans="3:47" ht="12.7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</row>
    <row r="193" spans="3:47" ht="12.7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</row>
    <row r="194" spans="3:47" ht="12.7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</row>
    <row r="195" spans="3:47" ht="12.7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3:47" ht="12.7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</row>
    <row r="197" spans="3:47" ht="12.7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</row>
    <row r="198" spans="3:47" ht="12.7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</row>
    <row r="199" spans="3:47" ht="12.7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</row>
    <row r="200" spans="3:47" ht="12.7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</row>
    <row r="201" spans="3:47" ht="12.7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</row>
    <row r="202" spans="3:47" ht="12.7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</row>
    <row r="203" spans="3:47" ht="12.7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</row>
    <row r="204" spans="3:47" ht="12.7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</row>
    <row r="205" spans="3:47" ht="12.7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</row>
    <row r="206" spans="3:47" ht="12.7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</row>
    <row r="207" spans="3:47" ht="12.7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</row>
    <row r="208" spans="3:47" ht="12.7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</row>
    <row r="209" spans="3:47" ht="12.7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</row>
    <row r="210" spans="3:47" ht="12.7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</row>
    <row r="211" spans="3:47" ht="12.7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</row>
    <row r="212" spans="3:47" ht="12.7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3:47" ht="12.7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</row>
    <row r="214" spans="3:47" ht="12.7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</row>
    <row r="215" spans="3:47" ht="12.7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</row>
    <row r="216" spans="3:47" ht="12.7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</row>
    <row r="217" spans="3:47" ht="12.7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</row>
    <row r="218" spans="3:47" ht="12.7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</row>
    <row r="219" spans="3:47" ht="12.7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</row>
    <row r="220" spans="3:47" ht="12.7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</row>
    <row r="221" spans="3:47" ht="12.7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</row>
    <row r="222" spans="3:47" ht="12.7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</row>
    <row r="223" spans="3:47" ht="12.7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</row>
    <row r="224" spans="3:47" ht="12.7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</row>
    <row r="225" spans="3:47" ht="12.7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</row>
    <row r="226" spans="3:47" ht="12.7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</row>
    <row r="227" spans="3:47" ht="12.7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</row>
    <row r="228" spans="3:47" ht="12.7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</row>
    <row r="229" spans="3:47" ht="12.7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3:47" ht="12.7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</row>
    <row r="231" spans="3:47" ht="12.7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</row>
    <row r="232" spans="3:47" ht="12.7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</row>
    <row r="233" spans="3:47" ht="12.7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</row>
    <row r="234" spans="3:47" ht="12.7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</row>
    <row r="235" spans="3:47" ht="12.7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</row>
    <row r="236" spans="3:47" ht="12.7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</row>
    <row r="237" spans="3:47" ht="12.7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</row>
    <row r="238" spans="3:47" ht="12.7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</row>
    <row r="239" spans="3:47" ht="12.7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</row>
    <row r="240" spans="3:47" ht="12.7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</row>
    <row r="241" spans="3:47" ht="12.7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</row>
    <row r="242" spans="3:47" ht="12.7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</row>
    <row r="243" spans="3:47" ht="12.7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</row>
    <row r="244" spans="3:47" ht="12.7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</row>
    <row r="245" spans="3:47" ht="12.7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</row>
    <row r="246" spans="3:47" ht="12.7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3:47" ht="12.7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</row>
    <row r="248" spans="3:47" ht="12.7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</row>
    <row r="249" spans="3:47" ht="12.7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</row>
    <row r="250" spans="3:47" ht="12.7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</row>
    <row r="251" spans="3:47" ht="12.7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</row>
    <row r="252" spans="3:47" ht="12.7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</row>
    <row r="253" spans="3:47" ht="12.7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</row>
    <row r="254" spans="3:47" ht="12.7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</row>
    <row r="255" spans="3:47" ht="12.7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</row>
    <row r="256" spans="3:47" ht="12.7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</row>
    <row r="257" spans="3:47" ht="12.7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</row>
    <row r="258" spans="3:47" ht="12.7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</row>
    <row r="259" spans="3:47" ht="12.7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</row>
    <row r="260" spans="3:47" ht="12.7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</row>
    <row r="261" spans="3:47" ht="12.7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</row>
    <row r="262" spans="3:47" ht="12.7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</row>
    <row r="263" spans="3:47" ht="12.7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3:47" ht="12.7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</row>
    <row r="265" spans="3:47" ht="12.7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</row>
    <row r="266" spans="3:47" ht="12.7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</row>
    <row r="267" spans="3:47" ht="12.7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</row>
    <row r="268" spans="3:47" ht="12.7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</row>
    <row r="269" spans="3:47" ht="12.7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</row>
    <row r="270" spans="3:47" ht="12.7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</row>
    <row r="271" spans="3:47" ht="12.7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</row>
    <row r="272" spans="3:47" ht="12.7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</row>
    <row r="273" spans="3:47" ht="12.7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</row>
    <row r="274" spans="3:47" ht="12.7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</row>
    <row r="275" spans="3:47" ht="12.7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</row>
    <row r="276" spans="3:47" ht="12.7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</row>
    <row r="277" spans="3:47" ht="12.7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</row>
    <row r="278" spans="3:47" ht="12.7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</row>
    <row r="279" spans="3:47" ht="12.7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</row>
    <row r="280" spans="3:47" ht="12.7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</row>
    <row r="281" spans="3:47" ht="12.7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</row>
    <row r="282" spans="3:47" ht="12.7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</row>
    <row r="283" spans="3:47" ht="12.7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</row>
    <row r="284" spans="3:47" ht="12.7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</row>
    <row r="285" spans="3:47" ht="12.7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</row>
    <row r="286" spans="3:47" ht="12.7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</row>
    <row r="287" spans="3:47" ht="12.7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</row>
    <row r="288" spans="3:47" ht="12.7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</row>
    <row r="289" spans="3:47" ht="12.7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</row>
    <row r="290" spans="3:47" ht="12.7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</row>
    <row r="291" spans="3:47" ht="12.7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</row>
    <row r="292" spans="3:47" ht="12.7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</row>
    <row r="293" spans="3:47" ht="12.7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</row>
    <row r="294" spans="3:47" ht="12.7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</row>
    <row r="295" spans="3:47" ht="12.7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</row>
    <row r="296" spans="3:47" ht="12.7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</row>
    <row r="297" spans="3:47" ht="12.7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</row>
    <row r="298" spans="3:47" ht="12.7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</row>
    <row r="299" spans="3:47" ht="12.7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</row>
    <row r="300" spans="3:47" ht="12.7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</row>
    <row r="301" spans="3:47" ht="12.7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</row>
    <row r="302" spans="3:47" ht="12.7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</row>
    <row r="303" spans="3:47" ht="12.7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</row>
    <row r="304" spans="3:47" ht="12.75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</row>
    <row r="305" spans="3:47" ht="12.75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</row>
    <row r="306" spans="3:47" ht="12.75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</row>
    <row r="307" spans="3:47" ht="12.75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</row>
    <row r="308" spans="3:47" ht="12.75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</row>
    <row r="309" spans="3:47" ht="12.75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</row>
    <row r="310" spans="3:47" ht="12.75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</row>
    <row r="311" spans="3:47" ht="12.75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</row>
    <row r="312" spans="3:47" ht="12.75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</row>
    <row r="313" spans="3:47" ht="12.75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</row>
    <row r="314" spans="3:47" ht="12.75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</row>
    <row r="315" spans="3:47" ht="12.75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</row>
    <row r="316" spans="3:47" ht="12.75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</row>
    <row r="317" spans="3:47" ht="12.75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</row>
    <row r="318" spans="3:47" ht="12.75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</row>
    <row r="319" spans="3:47" ht="12.75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</row>
    <row r="320" spans="3:47" ht="12.75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</row>
    <row r="321" spans="3:47" ht="12.75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</row>
    <row r="322" spans="3:47" ht="12.75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</row>
    <row r="323" spans="3:47" ht="12.75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</row>
    <row r="324" spans="3:47" ht="12.7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</row>
    <row r="325" spans="3:47" ht="12.7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</row>
    <row r="326" spans="3:47" ht="12.7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</row>
    <row r="327" spans="3:47" ht="12.7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</row>
    <row r="328" spans="3:47" ht="12.7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</row>
    <row r="329" spans="3:47" ht="12.75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</row>
    <row r="330" spans="3:47" ht="12.75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</row>
  </sheetData>
  <mergeCells count="10">
    <mergeCell ref="C10:D10"/>
    <mergeCell ref="E10:K10"/>
    <mergeCell ref="A5:O5"/>
    <mergeCell ref="A6:O6"/>
    <mergeCell ref="A7:O7"/>
    <mergeCell ref="A8:O8"/>
    <mergeCell ref="A45:A48"/>
    <mergeCell ref="A55:A58"/>
    <mergeCell ref="A10:A11"/>
    <mergeCell ref="B10:B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BGZ SA O/W 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BGZ SA O/W Szczecin</dc:creator>
  <cp:keywords/>
  <dc:description/>
  <cp:lastModifiedBy>STAROSTWO POWIATOWE</cp:lastModifiedBy>
  <cp:lastPrinted>2005-01-04T09:22:14Z</cp:lastPrinted>
  <dcterms:created xsi:type="dcterms:W3CDTF">2003-12-17T08:40:03Z</dcterms:created>
  <dcterms:modified xsi:type="dcterms:W3CDTF">2005-01-04T09:28:12Z</dcterms:modified>
  <cp:category/>
  <cp:version/>
  <cp:contentType/>
  <cp:contentStatus/>
</cp:coreProperties>
</file>